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G:\Sdílené disky\Sdíl. disk  VEDENÍ ŠKOLY\MAJETEK , VEŘ. ZAKÁZKY\+MAJ Veřejné zakázky\2021-04 Úprava vstupu\2021-04 Výzva\"/>
    </mc:Choice>
  </mc:AlternateContent>
  <xr:revisionPtr revIDLastSave="0" documentId="13_ncr:1_{C66A28AE-EEAF-40CC-BD26-1787B072C20E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Rekapitulace stavby" sheetId="1" r:id="rId1"/>
    <sheet name="21-15 - ZPEVNĚNÉ PLOCHY -..." sheetId="2" r:id="rId2"/>
    <sheet name="Pokyny pro vyplnění" sheetId="3" r:id="rId3"/>
  </sheets>
  <definedNames>
    <definedName name="_xlnm._FilterDatabase" localSheetId="1" hidden="1">'21-15 - ZPEVNĚNÉ PLOCHY -...'!$C$83:$K$218</definedName>
    <definedName name="_xlnm.Print_Titles" localSheetId="1">'21-15 - ZPEVNĚNÉ PLOCHY -...'!$83:$83</definedName>
    <definedName name="_xlnm.Print_Titles" localSheetId="0">'Rekapitulace stavby'!$52:$52</definedName>
    <definedName name="_xlnm.Print_Area" localSheetId="1">'21-15 - ZPEVNĚNÉ PLOCHY -...'!$C$4:$J$37,'21-15 - ZPEVNĚNÉ PLOCHY -...'!$C$43:$J$67,'21-15 - ZPEVNĚNÉ PLOCHY -...'!$C$73:$K$218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218" i="2"/>
  <c r="BH218" i="2"/>
  <c r="BG218" i="2"/>
  <c r="BF218" i="2"/>
  <c r="T218" i="2"/>
  <c r="T217" i="2" s="1"/>
  <c r="T216" i="2" s="1"/>
  <c r="R218" i="2"/>
  <c r="R217" i="2"/>
  <c r="R216" i="2" s="1"/>
  <c r="P218" i="2"/>
  <c r="P217" i="2"/>
  <c r="P216" i="2" s="1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T173" i="2" s="1"/>
  <c r="R174" i="2"/>
  <c r="R173" i="2"/>
  <c r="P174" i="2"/>
  <c r="P173" i="2" s="1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BI87" i="2"/>
  <c r="BH87" i="2"/>
  <c r="BG87" i="2"/>
  <c r="BF87" i="2"/>
  <c r="T87" i="2"/>
  <c r="R87" i="2"/>
  <c r="P87" i="2"/>
  <c r="F80" i="2"/>
  <c r="F78" i="2"/>
  <c r="E76" i="2"/>
  <c r="F50" i="2"/>
  <c r="F48" i="2"/>
  <c r="E46" i="2"/>
  <c r="J22" i="2"/>
  <c r="E22" i="2"/>
  <c r="J51" i="2" s="1"/>
  <c r="J21" i="2"/>
  <c r="J19" i="2"/>
  <c r="E19" i="2"/>
  <c r="J80" i="2" s="1"/>
  <c r="J18" i="2"/>
  <c r="J16" i="2"/>
  <c r="E16" i="2"/>
  <c r="F81" i="2" s="1"/>
  <c r="J15" i="2"/>
  <c r="J10" i="2"/>
  <c r="J78" i="2"/>
  <c r="L50" i="1"/>
  <c r="AM50" i="1"/>
  <c r="AM49" i="1"/>
  <c r="L49" i="1"/>
  <c r="AM47" i="1"/>
  <c r="L47" i="1"/>
  <c r="L45" i="1"/>
  <c r="L44" i="1"/>
  <c r="BK214" i="2"/>
  <c r="BK213" i="2"/>
  <c r="BK210" i="2"/>
  <c r="J206" i="2"/>
  <c r="J202" i="2"/>
  <c r="BK192" i="2"/>
  <c r="BK186" i="2"/>
  <c r="BK180" i="2"/>
  <c r="J177" i="2"/>
  <c r="BK170" i="2"/>
  <c r="J167" i="2"/>
  <c r="J166" i="2"/>
  <c r="BK162" i="2"/>
  <c r="BK157" i="2"/>
  <c r="BK87" i="2"/>
  <c r="J153" i="2"/>
  <c r="J148" i="2"/>
  <c r="J138" i="2"/>
  <c r="BK125" i="2"/>
  <c r="BK118" i="2"/>
  <c r="J117" i="2"/>
  <c r="BK218" i="2"/>
  <c r="J109" i="2"/>
  <c r="J102" i="2"/>
  <c r="BK96" i="2"/>
  <c r="BK215" i="2"/>
  <c r="J213" i="2"/>
  <c r="J210" i="2"/>
  <c r="BK206" i="2"/>
  <c r="J205" i="2"/>
  <c r="J199" i="2"/>
  <c r="J192" i="2"/>
  <c r="J186" i="2"/>
  <c r="J180" i="2"/>
  <c r="BK174" i="2"/>
  <c r="J170" i="2"/>
  <c r="BK167" i="2"/>
  <c r="BK163" i="2"/>
  <c r="J162" i="2"/>
  <c r="J90" i="2"/>
  <c r="AS54" i="1"/>
  <c r="BK151" i="2"/>
  <c r="BK145" i="2"/>
  <c r="BK135" i="2"/>
  <c r="J129" i="2"/>
  <c r="J122" i="2"/>
  <c r="J87" i="2"/>
  <c r="J113" i="2"/>
  <c r="BK102" i="2"/>
  <c r="J99" i="2"/>
  <c r="J215" i="2"/>
  <c r="BK212" i="2"/>
  <c r="J207" i="2"/>
  <c r="BK202" i="2"/>
  <c r="BK196" i="2"/>
  <c r="BK189" i="2"/>
  <c r="BK183" i="2"/>
  <c r="J151" i="2"/>
  <c r="BK138" i="2"/>
  <c r="BK129" i="2"/>
  <c r="BK122" i="2"/>
  <c r="BK117" i="2"/>
  <c r="BK153" i="2"/>
  <c r="BK109" i="2"/>
  <c r="J105" i="2"/>
  <c r="J96" i="2"/>
  <c r="J218" i="2"/>
  <c r="J214" i="2"/>
  <c r="J212" i="2"/>
  <c r="BK207" i="2"/>
  <c r="BK205" i="2"/>
  <c r="BK199" i="2"/>
  <c r="J196" i="2"/>
  <c r="J189" i="2"/>
  <c r="J183" i="2"/>
  <c r="BK177" i="2"/>
  <c r="J174" i="2"/>
  <c r="BK166" i="2"/>
  <c r="J163" i="2"/>
  <c r="J93" i="2"/>
  <c r="J157" i="2"/>
  <c r="BK148" i="2"/>
  <c r="J145" i="2"/>
  <c r="J135" i="2"/>
  <c r="J125" i="2"/>
  <c r="J118" i="2"/>
  <c r="BK90" i="2"/>
  <c r="BK113" i="2"/>
  <c r="BK105" i="2"/>
  <c r="BK99" i="2"/>
  <c r="BK93" i="2"/>
  <c r="P86" i="2" l="1"/>
  <c r="R176" i="2"/>
  <c r="R175" i="2" s="1"/>
  <c r="BK211" i="2"/>
  <c r="J211" i="2"/>
  <c r="J64" i="2"/>
  <c r="R86" i="2"/>
  <c r="BK108" i="2"/>
  <c r="J108" i="2" s="1"/>
  <c r="J58" i="2" s="1"/>
  <c r="R108" i="2"/>
  <c r="BK137" i="2"/>
  <c r="J137" i="2" s="1"/>
  <c r="J59" i="2" s="1"/>
  <c r="T137" i="2"/>
  <c r="T176" i="2"/>
  <c r="T175" i="2" s="1"/>
  <c r="T211" i="2"/>
  <c r="P176" i="2"/>
  <c r="P175" i="2" s="1"/>
  <c r="P211" i="2"/>
  <c r="BK86" i="2"/>
  <c r="J86" i="2" s="1"/>
  <c r="J57" i="2" s="1"/>
  <c r="T86" i="2"/>
  <c r="P108" i="2"/>
  <c r="T108" i="2"/>
  <c r="P137" i="2"/>
  <c r="R137" i="2"/>
  <c r="BK161" i="2"/>
  <c r="J161" i="2" s="1"/>
  <c r="J60" i="2" s="1"/>
  <c r="P161" i="2"/>
  <c r="R161" i="2"/>
  <c r="T161" i="2"/>
  <c r="BK176" i="2"/>
  <c r="J176" i="2" s="1"/>
  <c r="J63" i="2" s="1"/>
  <c r="R211" i="2"/>
  <c r="F51" i="2"/>
  <c r="J81" i="2"/>
  <c r="BE87" i="2"/>
  <c r="BE93" i="2"/>
  <c r="BE96" i="2"/>
  <c r="BE99" i="2"/>
  <c r="BE102" i="2"/>
  <c r="BE105" i="2"/>
  <c r="BE109" i="2"/>
  <c r="BK217" i="2"/>
  <c r="J217" i="2"/>
  <c r="J66" i="2" s="1"/>
  <c r="J48" i="2"/>
  <c r="BE90" i="2"/>
  <c r="BE113" i="2"/>
  <c r="BE117" i="2"/>
  <c r="BE118" i="2"/>
  <c r="BE122" i="2"/>
  <c r="BE125" i="2"/>
  <c r="BE129" i="2"/>
  <c r="BE135" i="2"/>
  <c r="BE138" i="2"/>
  <c r="BE145" i="2"/>
  <c r="BE148" i="2"/>
  <c r="BE151" i="2"/>
  <c r="BE153" i="2"/>
  <c r="BE157" i="2"/>
  <c r="BE218" i="2"/>
  <c r="J50" i="2"/>
  <c r="BE162" i="2"/>
  <c r="BE163" i="2"/>
  <c r="BE166" i="2"/>
  <c r="BE167" i="2"/>
  <c r="BE170" i="2"/>
  <c r="BE174" i="2"/>
  <c r="BE177" i="2"/>
  <c r="BE180" i="2"/>
  <c r="BE183" i="2"/>
  <c r="BE186" i="2"/>
  <c r="BE189" i="2"/>
  <c r="BE192" i="2"/>
  <c r="BE196" i="2"/>
  <c r="BE199" i="2"/>
  <c r="BE202" i="2"/>
  <c r="BE205" i="2"/>
  <c r="BE206" i="2"/>
  <c r="BE207" i="2"/>
  <c r="BE210" i="2"/>
  <c r="BE212" i="2"/>
  <c r="BE213" i="2"/>
  <c r="BE214" i="2"/>
  <c r="BE215" i="2"/>
  <c r="BK173" i="2"/>
  <c r="J173" i="2" s="1"/>
  <c r="J61" i="2" s="1"/>
  <c r="J32" i="2"/>
  <c r="AW55" i="1"/>
  <c r="F32" i="2"/>
  <c r="BA55" i="1" s="1"/>
  <c r="BA54" i="1" s="1"/>
  <c r="W30" i="1" s="1"/>
  <c r="F33" i="2"/>
  <c r="BB55" i="1"/>
  <c r="BB54" i="1" s="1"/>
  <c r="AX54" i="1" s="1"/>
  <c r="F35" i="2"/>
  <c r="BD55" i="1" s="1"/>
  <c r="BD54" i="1" s="1"/>
  <c r="W33" i="1" s="1"/>
  <c r="F34" i="2"/>
  <c r="BC55" i="1"/>
  <c r="BC54" i="1" s="1"/>
  <c r="W32" i="1" s="1"/>
  <c r="T85" i="2" l="1"/>
  <c r="T84" i="2"/>
  <c r="P85" i="2"/>
  <c r="P84" i="2" s="1"/>
  <c r="AU55" i="1" s="1"/>
  <c r="AU54" i="1" s="1"/>
  <c r="R85" i="2"/>
  <c r="R84" i="2" s="1"/>
  <c r="BK85" i="2"/>
  <c r="J85" i="2" s="1"/>
  <c r="J56" i="2" s="1"/>
  <c r="BK216" i="2"/>
  <c r="J216" i="2" s="1"/>
  <c r="J65" i="2" s="1"/>
  <c r="BK175" i="2"/>
  <c r="J175" i="2" s="1"/>
  <c r="J62" i="2" s="1"/>
  <c r="AW54" i="1"/>
  <c r="AK30" i="1"/>
  <c r="F31" i="2"/>
  <c r="AZ55" i="1" s="1"/>
  <c r="AZ54" i="1" s="1"/>
  <c r="W29" i="1" s="1"/>
  <c r="W31" i="1"/>
  <c r="AY54" i="1"/>
  <c r="J31" i="2"/>
  <c r="AV55" i="1" s="1"/>
  <c r="AT55" i="1" s="1"/>
  <c r="BK84" i="2" l="1"/>
  <c r="J84" i="2"/>
  <c r="J55" i="2"/>
  <c r="AV54" i="1"/>
  <c r="AK29" i="1"/>
  <c r="J28" i="2" l="1"/>
  <c r="AG55" i="1" s="1"/>
  <c r="AG54" i="1" s="1"/>
  <c r="AK26" i="1" s="1"/>
  <c r="AK35" i="1" s="1"/>
  <c r="AT54" i="1"/>
  <c r="AN55" i="1" l="1"/>
  <c r="AN54" i="1"/>
  <c r="J37" i="2"/>
</calcChain>
</file>

<file path=xl/sharedStrings.xml><?xml version="1.0" encoding="utf-8"?>
<sst xmlns="http://schemas.openxmlformats.org/spreadsheetml/2006/main" count="2164" uniqueCount="540">
  <si>
    <t>Export Komplet</t>
  </si>
  <si>
    <t>VZ</t>
  </si>
  <si>
    <t>2.0</t>
  </si>
  <si>
    <t/>
  </si>
  <si>
    <t>False</t>
  </si>
  <si>
    <t>{5607794b-33a6-412b-bfe1-3c4f69eea394}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</si>
  <si>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</si>
  <si>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</si>
  <si>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</si>
  <si>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</si>
  <si>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</si>
  <si>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</si>
  <si>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</si>
  <si>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</si>
  <si>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</si>
  <si>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</si>
  <si>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</si>
  <si>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</si>
  <si>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</si>
  <si>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</si>
  <si>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</si>
  <si>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</si>
  <si>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</si>
  <si>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18. 11. 2020</t>
  </si>
  <si>
    <t>Zadavatel:</t>
  </si>
  <si>
    <t>IČ:</t>
  </si>
  <si>
    <t>00848077</t>
  </si>
  <si>
    <t xml:space="preserve">Střední škola technická a zemědělská ,Nový jičín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</si>
  <si>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</si>
  <si>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</si>
  <si>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</si>
  <si>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</si>
  <si>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</si>
  <si>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</si>
  <si>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</si>
  <si>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</si>
  <si>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</si>
  <si>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</si>
  <si>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</si>
  <si>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</si>
  <si>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</si>
  <si>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</si>
  <si>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</si>
  <si>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</si>
  <si>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</si>
  <si>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</si>
  <si>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</si>
  <si>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</si>
  <si>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</si>
  <si>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</si>
  <si>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</si>
  <si>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</si>
  <si>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</si>
  <si>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</si>
  <si>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</si>
  <si>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</si>
  <si>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</si>
  <si>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</si>
  <si>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</si>
  <si>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</si>
  <si>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</si>
  <si>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</si>
  <si>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</si>
  <si>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</si>
  <si>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</si>
  <si>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</si>
  <si>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</si>
  <si>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</si>
  <si>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</si>
  <si>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</si>
  <si>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</si>
  <si>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</si>
  <si>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</si>
  <si>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</si>
  <si>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</si>
  <si>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</si>
  <si>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</si>
  <si>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</si>
  <si>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</si>
  <si>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</si>
  <si>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</si>
  <si>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</si>
  <si>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</si>
  <si>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</si>
  <si>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</si>
  <si>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</si>
  <si>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</si>
  <si>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</si>
  <si>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</si>
  <si>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</si>
  <si>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771 - Podlahy z dlaždic</t>
  </si>
  <si>
    <t>OST - Ostatní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</si>
  <si>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</si>
  <si>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</si>
  <si>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</si>
  <si>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</si>
  <si>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</si>
  <si>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</si>
  <si>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</si>
  <si>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</si>
  <si>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</si>
  <si>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</si>
  <si>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</si>
  <si>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</si>
  <si>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</si>
  <si>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</si>
  <si>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</si>
  <si>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</si>
  <si>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</si>
  <si>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</si>
  <si>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</si>
  <si>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</si>
  <si>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</si>
  <si>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</si>
  <si>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m2</t>
  </si>
  <si>
    <t>CS ÚRS 2020 01</t>
  </si>
  <si>
    <t>4</t>
  </si>
  <si>
    <t>1225448911</t>
  </si>
  <si>
    <t>VV</t>
  </si>
  <si>
    <t>9,63+5,85+36,91+215,20+14,99+4,15+10,83</t>
  </si>
  <si>
    <t>Součet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</si>
  <si>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</si>
  <si>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</si>
  <si>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-1851166037</t>
  </si>
  <si>
    <t>3</t>
  </si>
  <si>
    <t>119001421.1</t>
  </si>
  <si>
    <t xml:space="preserve"> zajištění podzemního potrubí nebo vedení ve výkopišti ve stavu i poloze </t>
  </si>
  <si>
    <t>m</t>
  </si>
  <si>
    <t>2003979491</t>
  </si>
  <si>
    <t>2*3,50+11,00</t>
  </si>
  <si>
    <t>122211101</t>
  </si>
  <si>
    <t>Odkopávky a prokopávky ručně zapažené i nezapažené v hornině třídy těžitelnosti I skupiny 3</t>
  </si>
  <si>
    <t>m3</t>
  </si>
  <si>
    <t>572958099</t>
  </si>
  <si>
    <t>(10,30+1,06+24,50+3,42+0,79)*0,40</t>
  </si>
  <si>
    <t>5</t>
  </si>
  <si>
    <t>162211311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</si>
  <si>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</si>
  <si>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1549006696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</si>
  <si>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</si>
  <si>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</si>
  <si>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</si>
  <si>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-305676395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</si>
  <si>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</si>
  <si>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</si>
  <si>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</si>
  <si>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</si>
  <si>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-483735196</t>
  </si>
  <si>
    <t>(10,30+1,06+24,50+3,42+0,79)*0,40*1,6</t>
  </si>
  <si>
    <t>Komunikace pozemní</t>
  </si>
  <si>
    <t>8</t>
  </si>
  <si>
    <t>564661111</t>
  </si>
  <si>
    <t>Podklad z kameniva hrubého drceného vel. 63-125 mm, s rozprostřením a zhutněním, po zhutnění tl. 200 mm</t>
  </si>
  <si>
    <t>1627833051</t>
  </si>
  <si>
    <t>101,95</t>
  </si>
  <si>
    <t>41,85+21,30+24,81+24,85</t>
  </si>
  <si>
    <t>9</t>
  </si>
  <si>
    <t>564760111</t>
  </si>
  <si>
    <t>Podklad nebo kryt z kameniva hrubého drceného vel. 16-32 mm s rozprostřením a zhutněním, po zhutnění tl. 200 mm</t>
  </si>
  <si>
    <t>1397449713</t>
  </si>
  <si>
    <t>10</t>
  </si>
  <si>
    <t>591442111</t>
  </si>
  <si>
    <t>Kladení dlažby z mozaiky komunikací pro pěší s vyplněním spár, s dvojím beraněním a se smetením přebytečného materiálu na vzdálenost do 3 m dvoubarevné a vícebarevné, s ložem tl. do 40 mm z cementové malty</t>
  </si>
  <si>
    <t>-390298652</t>
  </si>
  <si>
    <t>11</t>
  </si>
  <si>
    <t>M</t>
  </si>
  <si>
    <t>58381004</t>
  </si>
  <si>
    <t>kostka dlažební mozaika žula 4/6 tř 1</t>
  </si>
  <si>
    <t>-1167301973</t>
  </si>
  <si>
    <t>101,95*1,15 'Přepočtené koeficientem množství</t>
  </si>
  <si>
    <t>12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</si>
  <si>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</si>
  <si>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</si>
  <si>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2023716126</t>
  </si>
  <si>
    <t>41,85+24,81+24,85+21,30</t>
  </si>
  <si>
    <t>13</t>
  </si>
  <si>
    <t>59246008</t>
  </si>
  <si>
    <t>dlažba plošná betonová terasová tryskaná 400x600x40mm</t>
  </si>
  <si>
    <t>-1828580272</t>
  </si>
  <si>
    <t>112,81</t>
  </si>
  <si>
    <t>112,81*1,15 'Přepočtené koeficientem množství</t>
  </si>
  <si>
    <t>14</t>
  </si>
  <si>
    <t>596991111</t>
  </si>
  <si>
    <t>Řezání betonové, kameninové nebo kamenné dlažby do oblouku tloušťky dlažby do 60 mm</t>
  </si>
  <si>
    <t>-931347286</t>
  </si>
  <si>
    <t>18,50+22,50</t>
  </si>
  <si>
    <t>12,50+12,50</t>
  </si>
  <si>
    <t>15,00+11,00</t>
  </si>
  <si>
    <t>11,00+3,00</t>
  </si>
  <si>
    <t>599632111</t>
  </si>
  <si>
    <t>Vyplnění spár dlažby (přídlažby) z lomového kamene v jakémkoliv sklonu plochy a jakékoliv tloušťky cementovou maltou se zatřením</t>
  </si>
  <si>
    <t>-1185880892</t>
  </si>
  <si>
    <t>121,00</t>
  </si>
  <si>
    <t>Ostatní konstrukce a práce, bourání</t>
  </si>
  <si>
    <t>16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</si>
  <si>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</si>
  <si>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</si>
  <si>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1121981673</t>
  </si>
  <si>
    <t>2*(18,50+22,50)</t>
  </si>
  <si>
    <t>2*(12,50+12,50)</t>
  </si>
  <si>
    <t>2*(33,50+35,00)</t>
  </si>
  <si>
    <t>(11,0+15,00)</t>
  </si>
  <si>
    <t>2*8,50</t>
  </si>
  <si>
    <t>17</t>
  </si>
  <si>
    <t>58381007</t>
  </si>
  <si>
    <t>kostka dlažební žula drobná 8/10</t>
  </si>
  <si>
    <t>1540154559</t>
  </si>
  <si>
    <t>312,00*0,10</t>
  </si>
  <si>
    <t>18</t>
  </si>
  <si>
    <t>916371214</t>
  </si>
  <si>
    <t>Osazení skrytého flexibilního zahradního obrubníku plastového zarytím včetně začištění</t>
  </si>
  <si>
    <t>-372369801</t>
  </si>
  <si>
    <t>17,50</t>
  </si>
  <si>
    <t>19</t>
  </si>
  <si>
    <t>27245177</t>
  </si>
  <si>
    <t>obrubník zahradní z recyklovaného materiálu 25mx150mmx4mm</t>
  </si>
  <si>
    <t>-1584643679</t>
  </si>
  <si>
    <t>17,5*1,1 'Přepočtené koeficientem množství</t>
  </si>
  <si>
    <t>20</t>
  </si>
  <si>
    <t>916991121</t>
  </si>
  <si>
    <t>Lože pod obrubníky, krajníky nebo obruby z dlažebních kostek z betonu prostého tř. C 16/20</t>
  </si>
  <si>
    <t>1446151639</t>
  </si>
  <si>
    <t xml:space="preserve">ad výkaz provádění obrub </t>
  </si>
  <si>
    <t>312,00*0,35*0,15</t>
  </si>
  <si>
    <t>919112114</t>
  </si>
  <si>
    <t>Řezání dilatačních spár v živičném krytu příčných nebo podélných, šířky 4 mm, hloubky přes 90 do 100 mm</t>
  </si>
  <si>
    <t>-1973937801</t>
  </si>
  <si>
    <t xml:space="preserve">vstup na parc </t>
  </si>
  <si>
    <t>9,00</t>
  </si>
  <si>
    <t>997</t>
  </si>
  <si>
    <t>Přesun sutě</t>
  </si>
  <si>
    <t>22</t>
  </si>
  <si>
    <t>997221571</t>
  </si>
  <si>
    <t>Vodorovná doprava vybouraných hmot bez naložení, ale se složením a s hrubým urovnáním na vzdálenost do 1 km</t>
  </si>
  <si>
    <t>816338664</t>
  </si>
  <si>
    <t>23</t>
  </si>
  <si>
    <t>997221579</t>
  </si>
  <si>
    <t>Vodorovná doprava vybouraných hmot bez naložení, ale se složením a s hrubým urovnáním na vzdálenost Příplatek k ceně za každý další i započatý 1 km přes 1 km</t>
  </si>
  <si>
    <t>-1930689278</t>
  </si>
  <si>
    <t>227,19</t>
  </si>
  <si>
    <t>227,19*10 'Přepočtené koeficientem množství</t>
  </si>
  <si>
    <t>24</t>
  </si>
  <si>
    <t>997221611</t>
  </si>
  <si>
    <t>Nakládání na dopravní prostředky pro vodorovnou dopravu suti</t>
  </si>
  <si>
    <t>2002859002</t>
  </si>
  <si>
    <t>25</t>
  </si>
  <si>
    <t>997221645</t>
  </si>
  <si>
    <t>Poplatek za uložení stavebního odpadu na skládce (skládkovné) asfaltového bez obsahu dehtu zatříděného do Katalogu odpadů pod kódem 17 03 02</t>
  </si>
  <si>
    <t>1345956440</t>
  </si>
  <si>
    <t>65,46</t>
  </si>
  <si>
    <t>26</t>
  </si>
  <si>
    <t>997221655</t>
  </si>
  <si>
    <t>1079051186</t>
  </si>
  <si>
    <t>172,588</t>
  </si>
  <si>
    <t>998</t>
  </si>
  <si>
    <t>Přesun hmot</t>
  </si>
  <si>
    <t>27</t>
  </si>
  <si>
    <t>998223011</t>
  </si>
  <si>
    <t>Přesun hmot pro pozemní komunikace s krytem dlážděným dopravní vzdálenost do 200 m jakékoliv délky objektu</t>
  </si>
  <si>
    <t>-657334392</t>
  </si>
  <si>
    <t>PSV</t>
  </si>
  <si>
    <t>Práce a dodávky PSV</t>
  </si>
  <si>
    <t>771</t>
  </si>
  <si>
    <t>Podlahy z dlaždic</t>
  </si>
  <si>
    <t>28</t>
  </si>
  <si>
    <t>771111012</t>
  </si>
  <si>
    <t>Příprava podkladu před provedením dlažby vysátí schodišť</t>
  </si>
  <si>
    <t>-1892925643</t>
  </si>
  <si>
    <t>1,82+4,45</t>
  </si>
  <si>
    <t>29</t>
  </si>
  <si>
    <t>771121011</t>
  </si>
  <si>
    <t>Příprava podkladu před provedením dlažby nátěr penetrační na podlahu</t>
  </si>
  <si>
    <t>631563688</t>
  </si>
  <si>
    <t>30</t>
  </si>
  <si>
    <t>771151014</t>
  </si>
  <si>
    <t>Příprava podkladu před provedením dlažby samonivelační stěrka min.pevnosti 20 MPa, tloušťky přes 8 do 10 mm</t>
  </si>
  <si>
    <t>984447001</t>
  </si>
  <si>
    <t>4,45</t>
  </si>
  <si>
    <t>31</t>
  </si>
  <si>
    <t>771274111</t>
  </si>
  <si>
    <t>Montáž obkladů schodišť z dlaždic keramických lepených flexibilním lepidlem stupnic hladkých, šířky do 200 mm</t>
  </si>
  <si>
    <t>-847660593</t>
  </si>
  <si>
    <t>1,82/0,18</t>
  </si>
  <si>
    <t>32</t>
  </si>
  <si>
    <t>771274123</t>
  </si>
  <si>
    <t>Montáž obkladů schodišť z dlaždic keramických lepených flexibilním lepidlem stupnic protiskluzných nebo reliéfních, šířky přes 250 do 300 mm</t>
  </si>
  <si>
    <t>-47126667</t>
  </si>
  <si>
    <t>10,11</t>
  </si>
  <si>
    <t>33</t>
  </si>
  <si>
    <t>59761409</t>
  </si>
  <si>
    <t>dlažba keramická slinutá protiskluzná do interiéru i exteriéru pro vysoké mechanické namáhání přes 9 do 12ks/m2</t>
  </si>
  <si>
    <t>-820155091</t>
  </si>
  <si>
    <t>4,45+1,82</t>
  </si>
  <si>
    <t>6,27*1,15 'Přepočtené koeficientem množství</t>
  </si>
  <si>
    <t>34</t>
  </si>
  <si>
    <t>771571810</t>
  </si>
  <si>
    <t>Demontáž podlah z dlaždic keramických kladených do malty</t>
  </si>
  <si>
    <t>2134261603</t>
  </si>
  <si>
    <t>35</t>
  </si>
  <si>
    <t>771574222</t>
  </si>
  <si>
    <t>Montáž podlah z dlaždic keramických lepených flexibilním lepidlem maloformátových reliéfních nebo z dekorů přes 6 do 9 ks/m2</t>
  </si>
  <si>
    <t>-1028193995</t>
  </si>
  <si>
    <t>4,45-10,11*0,3</t>
  </si>
  <si>
    <t>36</t>
  </si>
  <si>
    <t>771591112</t>
  </si>
  <si>
    <t>Izolace podlahy pod dlažbu nátěrem nebo stěrkou ve dvou vrstvách</t>
  </si>
  <si>
    <t>1816037447</t>
  </si>
  <si>
    <t>37</t>
  </si>
  <si>
    <t>771591115</t>
  </si>
  <si>
    <t>Podlahy - dokončovací práce spárování silikonem</t>
  </si>
  <si>
    <t>-1293394092</t>
  </si>
  <si>
    <t>38</t>
  </si>
  <si>
    <t>771591185</t>
  </si>
  <si>
    <t>Podlahy - dokončovací práce pracnější řezání dlaždic keramických rovné</t>
  </si>
  <si>
    <t>kus</t>
  </si>
  <si>
    <t>1133099600</t>
  </si>
  <si>
    <t>39</t>
  </si>
  <si>
    <t>771592011</t>
  </si>
  <si>
    <t>Čištění vnitřních ploch po položení dlažby podlah nebo schodišť chemickými prostředky</t>
  </si>
  <si>
    <t>-18264778</t>
  </si>
  <si>
    <t>40</t>
  </si>
  <si>
    <t>998771101</t>
  </si>
  <si>
    <t>Přesun hmot pro podlahy z dlaždic stanovený z hmotnosti přesunovaného materiálu vodorovná dopravní vzdálenost do 50 m v objektech výšky do 6 m</t>
  </si>
  <si>
    <t>230206089</t>
  </si>
  <si>
    <t>OST</t>
  </si>
  <si>
    <t>Ostatní</t>
  </si>
  <si>
    <t>41</t>
  </si>
  <si>
    <t>ost1</t>
  </si>
  <si>
    <t xml:space="preserve">samostatný rozpočet solitery </t>
  </si>
  <si>
    <t>kpl</t>
  </si>
  <si>
    <t>512</t>
  </si>
  <si>
    <t>-658220119</t>
  </si>
  <si>
    <t>42</t>
  </si>
  <si>
    <t>ost2</t>
  </si>
  <si>
    <t xml:space="preserve">samostatný rozpočet štěrk záhon </t>
  </si>
  <si>
    <t>1194588790</t>
  </si>
  <si>
    <t>43</t>
  </si>
  <si>
    <t>ost3</t>
  </si>
  <si>
    <t xml:space="preserve">samostatný rozpočet živý plot </t>
  </si>
  <si>
    <t xml:space="preserve">kpl </t>
  </si>
  <si>
    <t>382644905</t>
  </si>
  <si>
    <t>44</t>
  </si>
  <si>
    <t>ost4</t>
  </si>
  <si>
    <t xml:space="preserve">samostatný rozpočet trávník </t>
  </si>
  <si>
    <t>-625716412</t>
  </si>
  <si>
    <t>VRN</t>
  </si>
  <si>
    <t>Vedlejší rozpočtové náklady</t>
  </si>
  <si>
    <t>VRN4</t>
  </si>
  <si>
    <t>Inženýrská činnost</t>
  </si>
  <si>
    <t>45</t>
  </si>
  <si>
    <t>040001000</t>
  </si>
  <si>
    <t xml:space="preserve">Inženýrská činnost - vytýčení sítí </t>
  </si>
  <si>
    <t>…KPL</t>
  </si>
  <si>
    <t>1024</t>
  </si>
  <si>
    <t>-156270677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</si>
  <si>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</si>
  <si>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</si>
  <si>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</si>
  <si>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</si>
  <si>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</si>
  <si>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</si>
  <si>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</si>
  <si>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</si>
  <si>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</si>
  <si>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</si>
  <si>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</si>
  <si>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</si>
  <si>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</si>
  <si>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</si>
  <si>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</si>
  <si>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</si>
  <si>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</si>
  <si>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</si>
  <si>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</si>
  <si>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</si>
  <si>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</si>
  <si>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</si>
  <si>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</si>
  <si>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</si>
  <si>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</si>
  <si>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</si>
  <si>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</si>
  <si>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</si>
  <si>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</si>
  <si>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</si>
  <si>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</si>
  <si>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</si>
  <si>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</si>
  <si>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</si>
  <si>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</si>
  <si>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</si>
  <si>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</si>
  <si>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</si>
  <si>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</si>
  <si>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</si>
  <si>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</si>
  <si>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</si>
  <si>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</si>
  <si>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</si>
  <si>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</si>
  <si>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</si>
  <si>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</si>
  <si>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</si>
  <si>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</si>
  <si>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</si>
  <si>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</si>
  <si>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</si>
  <si>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</si>
  <si>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</si>
  <si>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</si>
  <si>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</si>
  <si>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</si>
  <si>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</si>
  <si>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</si>
  <si>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</si>
  <si>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</si>
  <si>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</si>
  <si>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</si>
  <si>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</si>
  <si>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</si>
  <si>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</si>
  <si>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</si>
  <si>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</si>
  <si>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</si>
  <si>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</si>
  <si>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</si>
  <si>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</si>
  <si>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</si>
  <si>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</si>
  <si>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</si>
  <si>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</si>
  <si>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</si>
  <si>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</si>
  <si>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</si>
  <si>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</si>
  <si>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</si>
  <si>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</si>
  <si>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</si>
  <si>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</si>
  <si>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</si>
  <si>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</si>
  <si>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</si>
  <si>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</si>
  <si>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</si>
  <si>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</si>
  <si>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</si>
  <si>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</si>
  <si>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</si>
  <si>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</si>
  <si>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</si>
  <si>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</si>
  <si>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</si>
  <si>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</si>
  <si>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</si>
  <si>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</si>
  <si>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</si>
  <si>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</si>
  <si>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</si>
  <si>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</si>
  <si>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</si>
  <si>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</si>
  <si>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</si>
  <si>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</si>
  <si>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</si>
  <si>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</si>
  <si>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</si>
  <si>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</si>
  <si>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</si>
  <si>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</si>
  <si>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</si>
  <si>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</si>
  <si>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</si>
  <si>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</si>
  <si>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</si>
  <si>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</si>
  <si>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</si>
  <si>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</si>
  <si>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</si>
  <si>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</si>
  <si>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</si>
  <si>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</si>
  <si>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</si>
  <si>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</si>
  <si>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</si>
  <si>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</si>
  <si>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</si>
  <si>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</si>
  <si>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</si>
  <si>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</si>
  <si>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</si>
  <si>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</si>
  <si>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</si>
  <si>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</si>
  <si>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</si>
  <si>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</si>
  <si>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</si>
  <si>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</si>
  <si>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</si>
  <si>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</si>
  <si>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</si>
  <si>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</si>
  <si>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</si>
  <si>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</si>
  <si>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</si>
  <si>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</si>
  <si>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</si>
  <si>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</si>
  <si>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</si>
  <si>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</si>
  <si>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</si>
  <si>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</si>
  <si>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</si>
  <si>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</si>
  <si>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</si>
  <si>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</si>
  <si>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</si>
  <si>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</si>
  <si>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</si>
  <si>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</si>
  <si>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</si>
  <si>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</si>
  <si>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</si>
  <si>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</si>
  <si>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</si>
  <si>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</si>
  <si>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</si>
  <si>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</si>
  <si>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</si>
  <si>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</si>
  <si>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</si>
  <si>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</si>
  <si>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</si>
  <si>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</si>
  <si>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</si>
  <si>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</si>
  <si>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</si>
  <si>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</si>
  <si>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</si>
  <si>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</si>
  <si>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ÚPRAVA VSTUPU SŠTZ NOVÝ JIČÍN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</si>
</sst>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trike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  <xf numFmtId="0" fontId="44" fillId="0" borderId="23" xfId="0" applyFont="1" applyBorder="1" applyAlignment="1" applyProtection="1">
      <alignment horizontal="center" vertical="center"/>
      <protection locked="0"/>
    </xf>
    <xf numFmtId="49" fontId="44" fillId="0" borderId="23" xfId="0" applyNumberFormat="1" applyFont="1" applyBorder="1" applyAlignment="1" applyProtection="1">
      <alignment horizontal="left" vertical="center" wrapText="1"/>
      <protection locked="0"/>
    </xf>
    <xf numFmtId="0" fontId="44" fillId="0" borderId="23" xfId="0" applyFont="1" applyBorder="1" applyAlignment="1" applyProtection="1">
      <alignment horizontal="left" vertical="center" wrapText="1"/>
      <protection locked="0"/>
    </xf>
    <xf numFmtId="0" fontId="44" fillId="0" borderId="23" xfId="0" applyFont="1" applyBorder="1" applyAlignment="1" applyProtection="1">
      <alignment horizontal="center" vertical="center" wrapText="1"/>
      <protection locked="0"/>
    </xf>
    <xf numFmtId="167" fontId="44" fillId="0" borderId="23" xfId="0" applyNumberFormat="1" applyFont="1" applyBorder="1" applyAlignment="1" applyProtection="1">
      <alignment vertical="center"/>
      <protection locked="0"/>
    </xf>
    <xf numFmtId="4" fontId="44" fillId="3" borderId="23" xfId="0" applyNumberFormat="1" applyFont="1" applyFill="1" applyBorder="1" applyAlignment="1" applyProtection="1">
      <alignment vertical="center"/>
      <protection locked="0"/>
    </xf>
    <xf numFmtId="4" fontId="44" fillId="0" borderId="23" xfId="0" applyNumberFormat="1" applyFont="1" applyBorder="1" applyAlignment="1" applyProtection="1">
      <alignment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K6" sqref="K6:AO6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>
      <c r="AR2" s="315" t="s">
        <v>6</v>
      </c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8" t="s">
        <v>7</v>
      </c>
      <c r="BT2" s="18" t="s">
        <v>8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81" t="s">
        <v>15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R5" s="21"/>
      <c r="BE5" s="278" t="s">
        <v>16</v>
      </c>
      <c r="BS5" s="18" t="s">
        <v>7</v>
      </c>
    </row>
    <row r="6" spans="1:74" s="1" customFormat="1" ht="37" customHeight="1">
      <c r="B6" s="21"/>
      <c r="D6" s="27" t="s">
        <v>17</v>
      </c>
      <c r="K6" s="283" t="s">
        <v>539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R6" s="21"/>
      <c r="BE6" s="279"/>
      <c r="BS6" s="18" t="s">
        <v>7</v>
      </c>
    </row>
    <row r="7" spans="1:74" s="1" customFormat="1" ht="12" customHeight="1">
      <c r="B7" s="21"/>
      <c r="D7" s="28" t="s">
        <v>18</v>
      </c>
      <c r="K7" s="26" t="s">
        <v>3</v>
      </c>
      <c r="AK7" s="28" t="s">
        <v>19</v>
      </c>
      <c r="AN7" s="26" t="s">
        <v>3</v>
      </c>
      <c r="AR7" s="21"/>
      <c r="BE7" s="279"/>
      <c r="BS7" s="18" t="s">
        <v>7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79"/>
      <c r="BS8" s="18" t="s">
        <v>7</v>
      </c>
    </row>
    <row r="9" spans="1:74" s="1" customFormat="1" ht="14.4" customHeight="1">
      <c r="B9" s="21"/>
      <c r="AR9" s="21"/>
      <c r="BE9" s="279"/>
      <c r="BS9" s="18" t="s">
        <v>7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279"/>
      <c r="BS10" s="18" t="s">
        <v>7</v>
      </c>
    </row>
    <row r="11" spans="1:74" s="1" customFormat="1" ht="18.5" customHeight="1">
      <c r="B11" s="21"/>
      <c r="E11" s="26" t="s">
        <v>27</v>
      </c>
      <c r="AK11" s="28" t="s">
        <v>28</v>
      </c>
      <c r="AN11" s="26" t="s">
        <v>3</v>
      </c>
      <c r="AR11" s="21"/>
      <c r="BE11" s="279"/>
      <c r="BS11" s="18" t="s">
        <v>7</v>
      </c>
    </row>
    <row r="12" spans="1:74" s="1" customFormat="1" ht="7" customHeight="1">
      <c r="B12" s="21"/>
      <c r="AR12" s="21"/>
      <c r="BE12" s="279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25</v>
      </c>
      <c r="AN13" s="30" t="s">
        <v>30</v>
      </c>
      <c r="AR13" s="21"/>
      <c r="BE13" s="279"/>
      <c r="BS13" s="18" t="s">
        <v>7</v>
      </c>
    </row>
    <row r="14" spans="1:74" ht="12.5">
      <c r="B14" s="21"/>
      <c r="E14" s="284" t="s">
        <v>30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" t="s">
        <v>28</v>
      </c>
      <c r="AN14" s="30" t="s">
        <v>30</v>
      </c>
      <c r="AR14" s="21"/>
      <c r="BE14" s="279"/>
      <c r="BS14" s="18" t="s">
        <v>7</v>
      </c>
    </row>
    <row r="15" spans="1:74" s="1" customFormat="1" ht="7" customHeight="1">
      <c r="B15" s="21"/>
      <c r="AR15" s="21"/>
      <c r="BE15" s="279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25</v>
      </c>
      <c r="AN16" s="26" t="s">
        <v>3</v>
      </c>
      <c r="AR16" s="21"/>
      <c r="BE16" s="279"/>
      <c r="BS16" s="18" t="s">
        <v>4</v>
      </c>
    </row>
    <row r="17" spans="1:71" s="1" customFormat="1" ht="18.5" customHeight="1">
      <c r="B17" s="21"/>
      <c r="E17" s="26" t="s">
        <v>21</v>
      </c>
      <c r="AK17" s="28" t="s">
        <v>28</v>
      </c>
      <c r="AN17" s="26" t="s">
        <v>3</v>
      </c>
      <c r="AR17" s="21"/>
      <c r="BE17" s="279"/>
      <c r="BS17" s="18" t="s">
        <v>32</v>
      </c>
    </row>
    <row r="18" spans="1:71" s="1" customFormat="1" ht="7" customHeight="1">
      <c r="B18" s="21"/>
      <c r="AR18" s="21"/>
      <c r="BE18" s="279"/>
      <c r="BS18" s="18" t="s">
        <v>7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3</v>
      </c>
      <c r="AR19" s="21"/>
      <c r="BE19" s="279"/>
      <c r="BS19" s="18" t="s">
        <v>7</v>
      </c>
    </row>
    <row r="20" spans="1:71" s="1" customFormat="1" ht="18.5" customHeight="1">
      <c r="B20" s="21"/>
      <c r="E20" s="26" t="s">
        <v>21</v>
      </c>
      <c r="AK20" s="28" t="s">
        <v>28</v>
      </c>
      <c r="AN20" s="26" t="s">
        <v>3</v>
      </c>
      <c r="AR20" s="21"/>
      <c r="BE20" s="279"/>
      <c r="BS20" s="18" t="s">
        <v>4</v>
      </c>
    </row>
    <row r="21" spans="1:71" s="1" customFormat="1" ht="7" customHeight="1">
      <c r="B21" s="21"/>
      <c r="AR21" s="21"/>
      <c r="BE21" s="279"/>
    </row>
    <row r="22" spans="1:71" s="1" customFormat="1" ht="12" customHeight="1">
      <c r="B22" s="21"/>
      <c r="D22" s="28" t="s">
        <v>34</v>
      </c>
      <c r="AR22" s="21"/>
      <c r="BE22" s="279"/>
    </row>
    <row r="23" spans="1:71" s="1" customFormat="1" ht="47.25" customHeight="1">
      <c r="B23" s="21"/>
      <c r="E23" s="286" t="s">
        <v>35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R23" s="21"/>
      <c r="BE23" s="279"/>
    </row>
    <row r="24" spans="1:71" s="1" customFormat="1" ht="7" customHeight="1">
      <c r="B24" s="21"/>
      <c r="AR24" s="21"/>
      <c r="BE24" s="279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9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7">
        <f>ROUND(AG54,2)</f>
        <v>0</v>
      </c>
      <c r="AL26" s="288"/>
      <c r="AM26" s="288"/>
      <c r="AN26" s="288"/>
      <c r="AO26" s="288"/>
      <c r="AP26" s="33"/>
      <c r="AQ26" s="33"/>
      <c r="AR26" s="34"/>
      <c r="BE26" s="279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79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89" t="s">
        <v>37</v>
      </c>
      <c r="M28" s="289"/>
      <c r="N28" s="289"/>
      <c r="O28" s="289"/>
      <c r="P28" s="289"/>
      <c r="Q28" s="33"/>
      <c r="R28" s="33"/>
      <c r="S28" s="33"/>
      <c r="T28" s="33"/>
      <c r="U28" s="33"/>
      <c r="V28" s="33"/>
      <c r="W28" s="289" t="s">
        <v>38</v>
      </c>
      <c r="X28" s="289"/>
      <c r="Y28" s="289"/>
      <c r="Z28" s="289"/>
      <c r="AA28" s="289"/>
      <c r="AB28" s="289"/>
      <c r="AC28" s="289"/>
      <c r="AD28" s="289"/>
      <c r="AE28" s="289"/>
      <c r="AF28" s="33"/>
      <c r="AG28" s="33"/>
      <c r="AH28" s="33"/>
      <c r="AI28" s="33"/>
      <c r="AJ28" s="33"/>
      <c r="AK28" s="289" t="s">
        <v>39</v>
      </c>
      <c r="AL28" s="289"/>
      <c r="AM28" s="289"/>
      <c r="AN28" s="289"/>
      <c r="AO28" s="289"/>
      <c r="AP28" s="33"/>
      <c r="AQ28" s="33"/>
      <c r="AR28" s="34"/>
      <c r="BE28" s="279"/>
    </row>
    <row r="29" spans="1:71" s="3" customFormat="1" ht="14.4" customHeight="1">
      <c r="B29" s="38"/>
      <c r="D29" s="28" t="s">
        <v>40</v>
      </c>
      <c r="F29" s="28" t="s">
        <v>41</v>
      </c>
      <c r="L29" s="292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8"/>
      <c r="BE29" s="280"/>
    </row>
    <row r="30" spans="1:71" s="3" customFormat="1" ht="14.4" customHeight="1">
      <c r="B30" s="38"/>
      <c r="F30" s="28" t="s">
        <v>42</v>
      </c>
      <c r="L30" s="292">
        <v>0.15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8"/>
      <c r="BE30" s="280"/>
    </row>
    <row r="31" spans="1:71" s="3" customFormat="1" ht="14.4" hidden="1" customHeight="1">
      <c r="B31" s="38"/>
      <c r="F31" s="28" t="s">
        <v>43</v>
      </c>
      <c r="L31" s="292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8"/>
      <c r="BE31" s="280"/>
    </row>
    <row r="32" spans="1:71" s="3" customFormat="1" ht="14.4" hidden="1" customHeight="1">
      <c r="B32" s="38"/>
      <c r="F32" s="28" t="s">
        <v>44</v>
      </c>
      <c r="L32" s="292">
        <v>0.15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8"/>
      <c r="BE32" s="280"/>
    </row>
    <row r="33" spans="1:57" s="3" customFormat="1" ht="14.4" hidden="1" customHeight="1">
      <c r="B33" s="38"/>
      <c r="F33" s="28" t="s">
        <v>45</v>
      </c>
      <c r="L33" s="292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8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93" t="s">
        <v>48</v>
      </c>
      <c r="Y35" s="294"/>
      <c r="Z35" s="294"/>
      <c r="AA35" s="294"/>
      <c r="AB35" s="294"/>
      <c r="AC35" s="41"/>
      <c r="AD35" s="41"/>
      <c r="AE35" s="41"/>
      <c r="AF35" s="41"/>
      <c r="AG35" s="41"/>
      <c r="AH35" s="41"/>
      <c r="AI35" s="41"/>
      <c r="AJ35" s="41"/>
      <c r="AK35" s="295">
        <f>SUM(AK26:AK33)</f>
        <v>0</v>
      </c>
      <c r="AL35" s="294"/>
      <c r="AM35" s="294"/>
      <c r="AN35" s="294"/>
      <c r="AO35" s="296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7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7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5" customHeight="1">
      <c r="A42" s="33"/>
      <c r="B42" s="34"/>
      <c r="C42" s="22" t="s">
        <v>49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7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21-15</v>
      </c>
      <c r="AR44" s="47"/>
    </row>
    <row r="45" spans="1:57" s="5" customFormat="1" ht="37" customHeight="1">
      <c r="B45" s="48"/>
      <c r="C45" s="49" t="s">
        <v>17</v>
      </c>
      <c r="L45" s="297" t="str">
        <f>K6</f>
        <v>ÚPRAVA VSTUPU SŠTZ NOVÝ JIČÍN</v>
      </c>
      <c r="M45" s="298"/>
      <c r="N45" s="298"/>
      <c r="O45" s="298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298"/>
      <c r="AN45" s="298"/>
      <c r="AO45" s="298"/>
      <c r="AR45" s="48"/>
    </row>
    <row r="46" spans="1:57" s="2" customFormat="1" ht="7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20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22</v>
      </c>
      <c r="AJ47" s="33"/>
      <c r="AK47" s="33"/>
      <c r="AL47" s="33"/>
      <c r="AM47" s="299" t="str">
        <f>IF(AN8= "","",AN8)</f>
        <v>18. 11. 2020</v>
      </c>
      <c r="AN47" s="299"/>
      <c r="AO47" s="33"/>
      <c r="AP47" s="33"/>
      <c r="AQ47" s="33"/>
      <c r="AR47" s="34"/>
      <c r="BE47" s="33"/>
    </row>
    <row r="48" spans="1:57" s="2" customFormat="1" ht="7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0" s="2" customFormat="1" ht="15.15" customHeight="1">
      <c r="A49" s="33"/>
      <c r="B49" s="34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 xml:space="preserve">Střední škola technická a zemědělská ,Nový jičín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300" t="str">
        <f>IF(E17="","",E17)</f>
        <v xml:space="preserve"> </v>
      </c>
      <c r="AN49" s="301"/>
      <c r="AO49" s="301"/>
      <c r="AP49" s="301"/>
      <c r="AQ49" s="33"/>
      <c r="AR49" s="34"/>
      <c r="AS49" s="302" t="s">
        <v>50</v>
      </c>
      <c r="AT49" s="303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0" s="2" customFormat="1" ht="15.15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33</v>
      </c>
      <c r="AJ50" s="33"/>
      <c r="AK50" s="33"/>
      <c r="AL50" s="33"/>
      <c r="AM50" s="300" t="str">
        <f>IF(E20="","",E20)</f>
        <v xml:space="preserve"> </v>
      </c>
      <c r="AN50" s="301"/>
      <c r="AO50" s="301"/>
      <c r="AP50" s="301"/>
      <c r="AQ50" s="33"/>
      <c r="AR50" s="34"/>
      <c r="AS50" s="304"/>
      <c r="AT50" s="305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0" s="2" customFormat="1" ht="10.7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04"/>
      <c r="AT51" s="305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0" s="2" customFormat="1" ht="29.25" customHeight="1">
      <c r="A52" s="33"/>
      <c r="B52" s="34"/>
      <c r="C52" s="306" t="s">
        <v>51</v>
      </c>
      <c r="D52" s="307"/>
      <c r="E52" s="307"/>
      <c r="F52" s="307"/>
      <c r="G52" s="307"/>
      <c r="H52" s="56"/>
      <c r="I52" s="308" t="s">
        <v>52</v>
      </c>
      <c r="J52" s="307"/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07"/>
      <c r="AC52" s="307"/>
      <c r="AD52" s="307"/>
      <c r="AE52" s="307"/>
      <c r="AF52" s="307"/>
      <c r="AG52" s="309" t="s">
        <v>53</v>
      </c>
      <c r="AH52" s="307"/>
      <c r="AI52" s="307"/>
      <c r="AJ52" s="307"/>
      <c r="AK52" s="307"/>
      <c r="AL52" s="307"/>
      <c r="AM52" s="307"/>
      <c r="AN52" s="308" t="s">
        <v>54</v>
      </c>
      <c r="AO52" s="307"/>
      <c r="AP52" s="307"/>
      <c r="AQ52" s="57" t="s">
        <v>55</v>
      </c>
      <c r="AR52" s="34"/>
      <c r="AS52" s="58" t="s">
        <v>56</v>
      </c>
      <c r="AT52" s="59" t="s">
        <v>57</v>
      </c>
      <c r="AU52" s="59" t="s">
        <v>58</v>
      </c>
      <c r="AV52" s="59" t="s">
        <v>59</v>
      </c>
      <c r="AW52" s="59" t="s">
        <v>60</v>
      </c>
      <c r="AX52" s="59" t="s">
        <v>61</v>
      </c>
      <c r="AY52" s="59" t="s">
        <v>62</v>
      </c>
      <c r="AZ52" s="59" t="s">
        <v>63</v>
      </c>
      <c r="BA52" s="59" t="s">
        <v>64</v>
      </c>
      <c r="BB52" s="59" t="s">
        <v>65</v>
      </c>
      <c r="BC52" s="59" t="s">
        <v>66</v>
      </c>
      <c r="BD52" s="60" t="s">
        <v>67</v>
      </c>
      <c r="BE52" s="33"/>
    </row>
    <row r="53" spans="1:90" s="2" customFormat="1" ht="10.7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0" s="6" customFormat="1" ht="32.4" customHeight="1">
      <c r="B54" s="64"/>
      <c r="C54" s="65" t="s">
        <v>68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13">
        <f>ROUND(AG55,2)</f>
        <v>0</v>
      </c>
      <c r="AH54" s="313"/>
      <c r="AI54" s="313"/>
      <c r="AJ54" s="313"/>
      <c r="AK54" s="313"/>
      <c r="AL54" s="313"/>
      <c r="AM54" s="313"/>
      <c r="AN54" s="314">
        <f>SUM(AG54,AT54)</f>
        <v>0</v>
      </c>
      <c r="AO54" s="314"/>
      <c r="AP54" s="314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69</v>
      </c>
      <c r="BT54" s="73" t="s">
        <v>70</v>
      </c>
      <c r="BV54" s="73" t="s">
        <v>71</v>
      </c>
      <c r="BW54" s="73" t="s">
        <v>5</v>
      </c>
      <c r="BX54" s="73" t="s">
        <v>72</v>
      </c>
      <c r="CL54" s="73" t="s">
        <v>3</v>
      </c>
    </row>
    <row r="55" spans="1:90" s="7" customFormat="1" ht="16.5" customHeight="1">
      <c r="A55" s="74" t="s">
        <v>73</v>
      </c>
      <c r="B55" s="75"/>
      <c r="C55" s="76"/>
      <c r="D55" s="312" t="s">
        <v>15</v>
      </c>
      <c r="E55" s="312"/>
      <c r="F55" s="312"/>
      <c r="G55" s="312"/>
      <c r="H55" s="312"/>
      <c r="I55" s="77"/>
      <c r="J55" s="312" t="s">
        <v>539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10">
        <f>'21-15 - ZPEVNĚNÉ PLOCHY -...'!J28</f>
        <v>0</v>
      </c>
      <c r="AH55" s="311"/>
      <c r="AI55" s="311"/>
      <c r="AJ55" s="311"/>
      <c r="AK55" s="311"/>
      <c r="AL55" s="311"/>
      <c r="AM55" s="311"/>
      <c r="AN55" s="310">
        <f>SUM(AG55,AT55)</f>
        <v>0</v>
      </c>
      <c r="AO55" s="311"/>
      <c r="AP55" s="311"/>
      <c r="AQ55" s="78" t="s">
        <v>74</v>
      </c>
      <c r="AR55" s="75"/>
      <c r="AS55" s="79">
        <v>0</v>
      </c>
      <c r="AT55" s="80">
        <f>ROUND(SUM(AV55:AW55),2)</f>
        <v>0</v>
      </c>
      <c r="AU55" s="81">
        <f>'21-15 - ZPEVNĚNÉ PLOCHY -...'!P84</f>
        <v>0</v>
      </c>
      <c r="AV55" s="80">
        <f>'21-15 - ZPEVNĚNÉ PLOCHY -...'!J31</f>
        <v>0</v>
      </c>
      <c r="AW55" s="80">
        <f>'21-15 - ZPEVNĚNÉ PLOCHY -...'!J32</f>
        <v>0</v>
      </c>
      <c r="AX55" s="80">
        <f>'21-15 - ZPEVNĚNÉ PLOCHY -...'!J33</f>
        <v>0</v>
      </c>
      <c r="AY55" s="80">
        <f>'21-15 - ZPEVNĚNÉ PLOCHY -...'!J34</f>
        <v>0</v>
      </c>
      <c r="AZ55" s="80">
        <f>'21-15 - ZPEVNĚNÉ PLOCHY -...'!F31</f>
        <v>0</v>
      </c>
      <c r="BA55" s="80">
        <f>'21-15 - ZPEVNĚNÉ PLOCHY -...'!F32</f>
        <v>0</v>
      </c>
      <c r="BB55" s="80">
        <f>'21-15 - ZPEVNĚNÉ PLOCHY -...'!F33</f>
        <v>0</v>
      </c>
      <c r="BC55" s="80">
        <f>'21-15 - ZPEVNĚNÉ PLOCHY -...'!F34</f>
        <v>0</v>
      </c>
      <c r="BD55" s="82">
        <f>'21-15 - ZPEVNĚNÉ PLOCHY -...'!F35</f>
        <v>0</v>
      </c>
      <c r="BT55" s="83" t="s">
        <v>75</v>
      </c>
      <c r="BU55" s="83" t="s">
        <v>76</v>
      </c>
      <c r="BV55" s="83" t="s">
        <v>71</v>
      </c>
      <c r="BW55" s="83" t="s">
        <v>5</v>
      </c>
      <c r="BX55" s="83" t="s">
        <v>72</v>
      </c>
      <c r="CL55" s="83" t="s">
        <v>3</v>
      </c>
    </row>
    <row r="56" spans="1:90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7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1-15 - ZPEVNĚNÉ PLOCHY -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9"/>
  <sheetViews>
    <sheetView showGridLines="0" workbookViewId="0">
      <selection activeCell="F12" sqref="F12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84" customWidth="1"/>
    <col min="10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84"/>
      <c r="L2" s="315" t="s">
        <v>6</v>
      </c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85"/>
      <c r="J3" s="20"/>
      <c r="K3" s="20"/>
      <c r="L3" s="21"/>
      <c r="AT3" s="18" t="s">
        <v>77</v>
      </c>
    </row>
    <row r="4" spans="1:46" s="1" customFormat="1" ht="25" customHeight="1">
      <c r="B4" s="21"/>
      <c r="D4" s="22" t="s">
        <v>78</v>
      </c>
      <c r="I4" s="84"/>
      <c r="L4" s="21"/>
      <c r="M4" s="86" t="s">
        <v>11</v>
      </c>
      <c r="AT4" s="18" t="s">
        <v>4</v>
      </c>
    </row>
    <row r="5" spans="1:46" s="1" customFormat="1" ht="7" customHeight="1">
      <c r="B5" s="21"/>
      <c r="I5" s="84"/>
      <c r="L5" s="21"/>
    </row>
    <row r="6" spans="1:46" s="2" customFormat="1" ht="12" customHeight="1">
      <c r="A6" s="33"/>
      <c r="B6" s="34"/>
      <c r="C6" s="33"/>
      <c r="D6" s="28" t="s">
        <v>17</v>
      </c>
      <c r="E6" s="33"/>
      <c r="F6" s="33"/>
      <c r="G6" s="33"/>
      <c r="H6" s="33"/>
      <c r="I6" s="87"/>
      <c r="J6" s="33"/>
      <c r="K6" s="33"/>
      <c r="L6" s="88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4"/>
      <c r="C7" s="33"/>
      <c r="D7" s="33"/>
      <c r="E7" s="283" t="s">
        <v>539</v>
      </c>
      <c r="F7" s="28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3"/>
      <c r="Y7" s="333"/>
      <c r="Z7" s="333"/>
      <c r="AA7" s="333"/>
      <c r="AB7" s="333"/>
      <c r="AC7" s="333"/>
      <c r="AD7" s="333"/>
      <c r="AE7" s="333"/>
      <c r="AF7" s="333"/>
      <c r="AG7" s="333"/>
      <c r="AH7" s="333"/>
      <c r="AI7" s="333"/>
    </row>
    <row r="8" spans="1:46" s="2" customFormat="1" ht="10">
      <c r="A8" s="33"/>
      <c r="B8" s="34"/>
      <c r="C8" s="33"/>
      <c r="D8" s="33"/>
      <c r="E8" s="33"/>
      <c r="F8" s="33"/>
      <c r="G8" s="33"/>
      <c r="H8" s="33"/>
      <c r="I8" s="87"/>
      <c r="J8" s="33"/>
      <c r="K8" s="33"/>
      <c r="L8" s="8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4"/>
      <c r="C9" s="33"/>
      <c r="D9" s="28" t="s">
        <v>18</v>
      </c>
      <c r="E9" s="33"/>
      <c r="F9" s="26" t="s">
        <v>3</v>
      </c>
      <c r="G9" s="33"/>
      <c r="H9" s="33"/>
      <c r="I9" s="89" t="s">
        <v>19</v>
      </c>
      <c r="J9" s="26" t="s">
        <v>3</v>
      </c>
      <c r="K9" s="33"/>
      <c r="L9" s="8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20</v>
      </c>
      <c r="E10" s="33"/>
      <c r="F10" s="26" t="s">
        <v>21</v>
      </c>
      <c r="G10" s="33"/>
      <c r="H10" s="33"/>
      <c r="I10" s="89" t="s">
        <v>22</v>
      </c>
      <c r="J10" s="51" t="str">
        <f>'Rekapitulace stavby'!AN8</f>
        <v>18. 11. 2020</v>
      </c>
      <c r="K10" s="33"/>
      <c r="L10" s="8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75" customHeight="1">
      <c r="A11" s="33"/>
      <c r="B11" s="34"/>
      <c r="C11" s="33"/>
      <c r="D11" s="33"/>
      <c r="E11" s="33"/>
      <c r="F11" s="33"/>
      <c r="G11" s="33"/>
      <c r="H11" s="33"/>
      <c r="I11" s="87"/>
      <c r="J11" s="33"/>
      <c r="K11" s="33"/>
      <c r="L11" s="8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24</v>
      </c>
      <c r="E12" s="33"/>
      <c r="F12" s="33"/>
      <c r="G12" s="33"/>
      <c r="H12" s="33"/>
      <c r="I12" s="89" t="s">
        <v>25</v>
      </c>
      <c r="J12" s="26" t="s">
        <v>26</v>
      </c>
      <c r="K12" s="33"/>
      <c r="L12" s="8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4"/>
      <c r="C13" s="33"/>
      <c r="D13" s="33"/>
      <c r="E13" s="26" t="s">
        <v>27</v>
      </c>
      <c r="F13" s="33"/>
      <c r="G13" s="33"/>
      <c r="H13" s="33"/>
      <c r="I13" s="89" t="s">
        <v>28</v>
      </c>
      <c r="J13" s="26" t="s">
        <v>3</v>
      </c>
      <c r="K13" s="33"/>
      <c r="L13" s="8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7" customHeight="1">
      <c r="A14" s="33"/>
      <c r="B14" s="34"/>
      <c r="C14" s="33"/>
      <c r="D14" s="33"/>
      <c r="E14" s="33"/>
      <c r="F14" s="33"/>
      <c r="G14" s="33"/>
      <c r="H14" s="33"/>
      <c r="I14" s="87"/>
      <c r="J14" s="33"/>
      <c r="K14" s="33"/>
      <c r="L14" s="8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4"/>
      <c r="C15" s="33"/>
      <c r="D15" s="28" t="s">
        <v>29</v>
      </c>
      <c r="E15" s="33"/>
      <c r="F15" s="33"/>
      <c r="G15" s="33"/>
      <c r="H15" s="33"/>
      <c r="I15" s="89" t="s">
        <v>25</v>
      </c>
      <c r="J15" s="29" t="str">
        <f>'Rekapitulace stavby'!AN13</f>
        <v>Vyplň údaj</v>
      </c>
      <c r="K15" s="33"/>
      <c r="L15" s="8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4"/>
      <c r="C16" s="33"/>
      <c r="D16" s="33"/>
      <c r="E16" s="317" t="str">
        <f>'Rekapitulace stavby'!E14</f>
        <v>Vyplň údaj</v>
      </c>
      <c r="F16" s="281"/>
      <c r="G16" s="281"/>
      <c r="H16" s="281"/>
      <c r="I16" s="89" t="s">
        <v>28</v>
      </c>
      <c r="J16" s="29" t="str">
        <f>'Rekapitulace stavby'!AN14</f>
        <v>Vyplň údaj</v>
      </c>
      <c r="K16" s="33"/>
      <c r="L16" s="8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7" customHeight="1">
      <c r="A17" s="33"/>
      <c r="B17" s="34"/>
      <c r="C17" s="33"/>
      <c r="D17" s="33"/>
      <c r="E17" s="33"/>
      <c r="F17" s="33"/>
      <c r="G17" s="33"/>
      <c r="H17" s="33"/>
      <c r="I17" s="87"/>
      <c r="J17" s="33"/>
      <c r="K17" s="33"/>
      <c r="L17" s="8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4"/>
      <c r="C18" s="33"/>
      <c r="D18" s="28" t="s">
        <v>31</v>
      </c>
      <c r="E18" s="33"/>
      <c r="F18" s="33"/>
      <c r="G18" s="33"/>
      <c r="H18" s="33"/>
      <c r="I18" s="89" t="s">
        <v>25</v>
      </c>
      <c r="J18" s="26" t="str">
        <f>IF('Rekapitulace stavby'!AN16="","",'Rekapitulace stavby'!AN16)</f>
        <v/>
      </c>
      <c r="K18" s="33"/>
      <c r="L18" s="8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4"/>
      <c r="C19" s="33"/>
      <c r="D19" s="33"/>
      <c r="E19" s="26" t="str">
        <f>IF('Rekapitulace stavby'!E17="","",'Rekapitulace stavby'!E17)</f>
        <v xml:space="preserve"> </v>
      </c>
      <c r="F19" s="33"/>
      <c r="G19" s="33"/>
      <c r="H19" s="33"/>
      <c r="I19" s="89" t="s">
        <v>28</v>
      </c>
      <c r="J19" s="26" t="str">
        <f>IF('Rekapitulace stavby'!AN17="","",'Rekapitulace stavby'!AN17)</f>
        <v/>
      </c>
      <c r="K19" s="33"/>
      <c r="L19" s="8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7" customHeight="1">
      <c r="A20" s="33"/>
      <c r="B20" s="34"/>
      <c r="C20" s="33"/>
      <c r="D20" s="33"/>
      <c r="E20" s="33"/>
      <c r="F20" s="33"/>
      <c r="G20" s="33"/>
      <c r="H20" s="33"/>
      <c r="I20" s="87"/>
      <c r="J20" s="33"/>
      <c r="K20" s="33"/>
      <c r="L20" s="8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4"/>
      <c r="C21" s="33"/>
      <c r="D21" s="28" t="s">
        <v>33</v>
      </c>
      <c r="E21" s="33"/>
      <c r="F21" s="33"/>
      <c r="G21" s="33"/>
      <c r="H21" s="33"/>
      <c r="I21" s="89" t="s">
        <v>25</v>
      </c>
      <c r="J21" s="26" t="str">
        <f>IF('Rekapitulace stavby'!AN19="","",'Rekapitulace stavby'!AN19)</f>
        <v/>
      </c>
      <c r="K21" s="33"/>
      <c r="L21" s="8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4"/>
      <c r="C22" s="33"/>
      <c r="D22" s="33"/>
      <c r="E22" s="26" t="str">
        <f>IF('Rekapitulace stavby'!E20="","",'Rekapitulace stavby'!E20)</f>
        <v xml:space="preserve"> </v>
      </c>
      <c r="F22" s="33"/>
      <c r="G22" s="33"/>
      <c r="H22" s="33"/>
      <c r="I22" s="89" t="s">
        <v>28</v>
      </c>
      <c r="J22" s="26" t="str">
        <f>IF('Rekapitulace stavby'!AN20="","",'Rekapitulace stavby'!AN20)</f>
        <v/>
      </c>
      <c r="K22" s="33"/>
      <c r="L22" s="8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7" customHeight="1">
      <c r="A23" s="33"/>
      <c r="B23" s="34"/>
      <c r="C23" s="33"/>
      <c r="D23" s="33"/>
      <c r="E23" s="33"/>
      <c r="F23" s="33"/>
      <c r="G23" s="33"/>
      <c r="H23" s="33"/>
      <c r="I23" s="87"/>
      <c r="J23" s="33"/>
      <c r="K23" s="33"/>
      <c r="L23" s="8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4"/>
      <c r="C24" s="33"/>
      <c r="D24" s="28" t="s">
        <v>34</v>
      </c>
      <c r="E24" s="33"/>
      <c r="F24" s="33"/>
      <c r="G24" s="33"/>
      <c r="H24" s="33"/>
      <c r="I24" s="87"/>
      <c r="J24" s="33"/>
      <c r="K24" s="33"/>
      <c r="L24" s="8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83.25" customHeight="1">
      <c r="A25" s="90"/>
      <c r="B25" s="91"/>
      <c r="C25" s="90"/>
      <c r="D25" s="90"/>
      <c r="E25" s="286" t="s">
        <v>35</v>
      </c>
      <c r="F25" s="286"/>
      <c r="G25" s="286"/>
      <c r="H25" s="286"/>
      <c r="I25" s="92"/>
      <c r="J25" s="90"/>
      <c r="K25" s="90"/>
      <c r="L25" s="93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2" customFormat="1" ht="7" customHeight="1">
      <c r="A26" s="33"/>
      <c r="B26" s="34"/>
      <c r="C26" s="33"/>
      <c r="D26" s="33"/>
      <c r="E26" s="33"/>
      <c r="F26" s="33"/>
      <c r="G26" s="33"/>
      <c r="H26" s="33"/>
      <c r="I26" s="87"/>
      <c r="J26" s="33"/>
      <c r="K26" s="33"/>
      <c r="L26" s="8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62"/>
      <c r="E27" s="62"/>
      <c r="F27" s="62"/>
      <c r="G27" s="62"/>
      <c r="H27" s="62"/>
      <c r="I27" s="94"/>
      <c r="J27" s="62"/>
      <c r="K27" s="62"/>
      <c r="L27" s="8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4" customHeight="1">
      <c r="A28" s="33"/>
      <c r="B28" s="34"/>
      <c r="C28" s="33"/>
      <c r="D28" s="95" t="s">
        <v>36</v>
      </c>
      <c r="E28" s="33"/>
      <c r="F28" s="33"/>
      <c r="G28" s="33"/>
      <c r="H28" s="33"/>
      <c r="I28" s="87"/>
      <c r="J28" s="67">
        <f>ROUND(J84, 2)</f>
        <v>0</v>
      </c>
      <c r="K28" s="33"/>
      <c r="L28" s="8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2"/>
      <c r="E29" s="62"/>
      <c r="F29" s="62"/>
      <c r="G29" s="62"/>
      <c r="H29" s="62"/>
      <c r="I29" s="94"/>
      <c r="J29" s="62"/>
      <c r="K29" s="62"/>
      <c r="L29" s="8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" customHeight="1">
      <c r="A30" s="33"/>
      <c r="B30" s="34"/>
      <c r="C30" s="33"/>
      <c r="D30" s="33"/>
      <c r="E30" s="33"/>
      <c r="F30" s="37" t="s">
        <v>38</v>
      </c>
      <c r="G30" s="33"/>
      <c r="H30" s="33"/>
      <c r="I30" s="96" t="s">
        <v>37</v>
      </c>
      <c r="J30" s="37" t="s">
        <v>39</v>
      </c>
      <c r="K30" s="33"/>
      <c r="L30" s="8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" customHeight="1">
      <c r="A31" s="33"/>
      <c r="B31" s="34"/>
      <c r="C31" s="33"/>
      <c r="D31" s="97" t="s">
        <v>40</v>
      </c>
      <c r="E31" s="28" t="s">
        <v>41</v>
      </c>
      <c r="F31" s="98">
        <f>ROUND((SUM(BE84:BE218)),  2)</f>
        <v>0</v>
      </c>
      <c r="G31" s="33"/>
      <c r="H31" s="33"/>
      <c r="I31" s="99">
        <v>0.21</v>
      </c>
      <c r="J31" s="98">
        <f>ROUND(((SUM(BE84:BE218))*I31),  2)</f>
        <v>0</v>
      </c>
      <c r="K31" s="33"/>
      <c r="L31" s="8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28" t="s">
        <v>42</v>
      </c>
      <c r="F32" s="98">
        <f>ROUND((SUM(BF84:BF218)),  2)</f>
        <v>0</v>
      </c>
      <c r="G32" s="33"/>
      <c r="H32" s="33"/>
      <c r="I32" s="99">
        <v>0.15</v>
      </c>
      <c r="J32" s="98">
        <f>ROUND(((SUM(BF84:BF218))*I32),  2)</f>
        <v>0</v>
      </c>
      <c r="K32" s="33"/>
      <c r="L32" s="8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4"/>
      <c r="C33" s="33"/>
      <c r="D33" s="33"/>
      <c r="E33" s="28" t="s">
        <v>43</v>
      </c>
      <c r="F33" s="98">
        <f>ROUND((SUM(BG84:BG218)),  2)</f>
        <v>0</v>
      </c>
      <c r="G33" s="33"/>
      <c r="H33" s="33"/>
      <c r="I33" s="99">
        <v>0.21</v>
      </c>
      <c r="J33" s="98">
        <f>0</f>
        <v>0</v>
      </c>
      <c r="K33" s="33"/>
      <c r="L33" s="8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4"/>
      <c r="C34" s="33"/>
      <c r="D34" s="33"/>
      <c r="E34" s="28" t="s">
        <v>44</v>
      </c>
      <c r="F34" s="98">
        <f>ROUND((SUM(BH84:BH218)),  2)</f>
        <v>0</v>
      </c>
      <c r="G34" s="33"/>
      <c r="H34" s="33"/>
      <c r="I34" s="99">
        <v>0.15</v>
      </c>
      <c r="J34" s="98">
        <f>0</f>
        <v>0</v>
      </c>
      <c r="K34" s="33"/>
      <c r="L34" s="8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98">
        <f>ROUND((SUM(BI84:BI218)),  2)</f>
        <v>0</v>
      </c>
      <c r="G35" s="33"/>
      <c r="H35" s="33"/>
      <c r="I35" s="99">
        <v>0</v>
      </c>
      <c r="J35" s="98">
        <f>0</f>
        <v>0</v>
      </c>
      <c r="K35" s="33"/>
      <c r="L35" s="8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7" customHeight="1">
      <c r="A36" s="33"/>
      <c r="B36" s="34"/>
      <c r="C36" s="33"/>
      <c r="D36" s="33"/>
      <c r="E36" s="33"/>
      <c r="F36" s="33"/>
      <c r="G36" s="33"/>
      <c r="H36" s="33"/>
      <c r="I36" s="87"/>
      <c r="J36" s="33"/>
      <c r="K36" s="33"/>
      <c r="L36" s="8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4" customHeight="1">
      <c r="A37" s="33"/>
      <c r="B37" s="34"/>
      <c r="C37" s="100"/>
      <c r="D37" s="101" t="s">
        <v>46</v>
      </c>
      <c r="E37" s="56"/>
      <c r="F37" s="56"/>
      <c r="G37" s="102" t="s">
        <v>47</v>
      </c>
      <c r="H37" s="103" t="s">
        <v>48</v>
      </c>
      <c r="I37" s="104"/>
      <c r="J37" s="105">
        <f>SUM(J28:J35)</f>
        <v>0</v>
      </c>
      <c r="K37" s="106"/>
      <c r="L37" s="8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customHeight="1">
      <c r="A38" s="33"/>
      <c r="B38" s="43"/>
      <c r="C38" s="44"/>
      <c r="D38" s="44"/>
      <c r="E38" s="44"/>
      <c r="F38" s="44"/>
      <c r="G38" s="44"/>
      <c r="H38" s="44"/>
      <c r="I38" s="107"/>
      <c r="J38" s="44"/>
      <c r="K38" s="44"/>
      <c r="L38" s="8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7" customHeight="1">
      <c r="A42" s="33"/>
      <c r="B42" s="45"/>
      <c r="C42" s="46"/>
      <c r="D42" s="46"/>
      <c r="E42" s="46"/>
      <c r="F42" s="46"/>
      <c r="G42" s="46"/>
      <c r="H42" s="46"/>
      <c r="I42" s="108"/>
      <c r="J42" s="46"/>
      <c r="K42" s="46"/>
      <c r="L42" s="8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" customHeight="1">
      <c r="A43" s="33"/>
      <c r="B43" s="34"/>
      <c r="C43" s="22" t="s">
        <v>79</v>
      </c>
      <c r="D43" s="33"/>
      <c r="E43" s="33"/>
      <c r="F43" s="33"/>
      <c r="G43" s="33"/>
      <c r="H43" s="33"/>
      <c r="I43" s="87"/>
      <c r="J43" s="33"/>
      <c r="K43" s="33"/>
      <c r="L43" s="88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7" customHeight="1">
      <c r="A44" s="33"/>
      <c r="B44" s="34"/>
      <c r="C44" s="33"/>
      <c r="D44" s="33"/>
      <c r="E44" s="33"/>
      <c r="F44" s="33"/>
      <c r="G44" s="33"/>
      <c r="H44" s="33"/>
      <c r="I44" s="87"/>
      <c r="J44" s="33"/>
      <c r="K44" s="33"/>
      <c r="L44" s="8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customHeight="1">
      <c r="A45" s="33"/>
      <c r="B45" s="34"/>
      <c r="C45" s="28" t="s">
        <v>17</v>
      </c>
      <c r="D45" s="33"/>
      <c r="E45" s="33"/>
      <c r="F45" s="33"/>
      <c r="G45" s="33"/>
      <c r="H45" s="33"/>
      <c r="I45" s="87"/>
      <c r="J45" s="33"/>
      <c r="K45" s="33"/>
      <c r="L45" s="8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customHeight="1">
      <c r="A46" s="33"/>
      <c r="B46" s="34"/>
      <c r="C46" s="33"/>
      <c r="D46" s="33"/>
      <c r="E46" s="297" t="str">
        <f>E7</f>
        <v>ÚPRAVA VSTUPU SŠTZ NOVÝ JIČÍN</v>
      </c>
      <c r="F46" s="316"/>
      <c r="G46" s="316"/>
      <c r="H46" s="316"/>
      <c r="I46" s="87"/>
      <c r="J46" s="33"/>
      <c r="K46" s="33"/>
      <c r="L46" s="8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7" customHeight="1">
      <c r="A47" s="33"/>
      <c r="B47" s="34"/>
      <c r="C47" s="33"/>
      <c r="D47" s="33"/>
      <c r="E47" s="33"/>
      <c r="F47" s="33"/>
      <c r="G47" s="33"/>
      <c r="H47" s="33"/>
      <c r="I47" s="87"/>
      <c r="J47" s="33"/>
      <c r="K47" s="33"/>
      <c r="L47" s="8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customHeight="1">
      <c r="A48" s="33"/>
      <c r="B48" s="34"/>
      <c r="C48" s="28" t="s">
        <v>20</v>
      </c>
      <c r="D48" s="33"/>
      <c r="E48" s="33"/>
      <c r="F48" s="26" t="str">
        <f>F10</f>
        <v xml:space="preserve"> </v>
      </c>
      <c r="G48" s="33"/>
      <c r="H48" s="33"/>
      <c r="I48" s="89" t="s">
        <v>22</v>
      </c>
      <c r="J48" s="51" t="str">
        <f>IF(J10="","",J10)</f>
        <v>18. 11. 2020</v>
      </c>
      <c r="K48" s="33"/>
      <c r="L48" s="8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7" customHeight="1">
      <c r="A49" s="33"/>
      <c r="B49" s="34"/>
      <c r="C49" s="33"/>
      <c r="D49" s="33"/>
      <c r="E49" s="33"/>
      <c r="F49" s="33"/>
      <c r="G49" s="33"/>
      <c r="H49" s="33"/>
      <c r="I49" s="87"/>
      <c r="J49" s="33"/>
      <c r="K49" s="33"/>
      <c r="L49" s="8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15" customHeight="1">
      <c r="A50" s="33"/>
      <c r="B50" s="34"/>
      <c r="C50" s="28" t="s">
        <v>24</v>
      </c>
      <c r="D50" s="33"/>
      <c r="E50" s="33"/>
      <c r="F50" s="26" t="str">
        <f>E13</f>
        <v xml:space="preserve">Střední škola technická a zemědělská ,Nový jičín </v>
      </c>
      <c r="G50" s="33"/>
      <c r="H50" s="33"/>
      <c r="I50" s="89" t="s">
        <v>31</v>
      </c>
      <c r="J50" s="31" t="str">
        <f>E19</f>
        <v xml:space="preserve"> </v>
      </c>
      <c r="K50" s="33"/>
      <c r="L50" s="8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15.15" customHeight="1">
      <c r="A51" s="33"/>
      <c r="B51" s="34"/>
      <c r="C51" s="28" t="s">
        <v>29</v>
      </c>
      <c r="D51" s="33"/>
      <c r="E51" s="33"/>
      <c r="F51" s="26" t="str">
        <f>IF(E16="","",E16)</f>
        <v>Vyplň údaj</v>
      </c>
      <c r="G51" s="33"/>
      <c r="H51" s="33"/>
      <c r="I51" s="89" t="s">
        <v>33</v>
      </c>
      <c r="J51" s="31" t="str">
        <f>E22</f>
        <v xml:space="preserve"> </v>
      </c>
      <c r="K51" s="33"/>
      <c r="L51" s="8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25" customHeight="1">
      <c r="A52" s="33"/>
      <c r="B52" s="34"/>
      <c r="C52" s="33"/>
      <c r="D52" s="33"/>
      <c r="E52" s="33"/>
      <c r="F52" s="33"/>
      <c r="G52" s="33"/>
      <c r="H52" s="33"/>
      <c r="I52" s="87"/>
      <c r="J52" s="33"/>
      <c r="K52" s="33"/>
      <c r="L52" s="8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customHeight="1">
      <c r="A53" s="33"/>
      <c r="B53" s="34"/>
      <c r="C53" s="109" t="s">
        <v>80</v>
      </c>
      <c r="D53" s="100"/>
      <c r="E53" s="100"/>
      <c r="F53" s="100"/>
      <c r="G53" s="100"/>
      <c r="H53" s="100"/>
      <c r="I53" s="110"/>
      <c r="J53" s="111" t="s">
        <v>81</v>
      </c>
      <c r="K53" s="100"/>
      <c r="L53" s="8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25" customHeight="1">
      <c r="A54" s="33"/>
      <c r="B54" s="34"/>
      <c r="C54" s="33"/>
      <c r="D54" s="33"/>
      <c r="E54" s="33"/>
      <c r="F54" s="33"/>
      <c r="G54" s="33"/>
      <c r="H54" s="33"/>
      <c r="I54" s="87"/>
      <c r="J54" s="33"/>
      <c r="K54" s="33"/>
      <c r="L54" s="8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75" customHeight="1">
      <c r="A55" s="33"/>
      <c r="B55" s="34"/>
      <c r="C55" s="112" t="s">
        <v>68</v>
      </c>
      <c r="D55" s="33"/>
      <c r="E55" s="33"/>
      <c r="F55" s="33"/>
      <c r="G55" s="33"/>
      <c r="H55" s="33"/>
      <c r="I55" s="87"/>
      <c r="J55" s="67">
        <f>J84</f>
        <v>0</v>
      </c>
      <c r="K55" s="33"/>
      <c r="L55" s="8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8" t="s">
        <v>82</v>
      </c>
    </row>
    <row r="56" spans="1:47" s="9" customFormat="1" ht="25" customHeight="1">
      <c r="B56" s="113"/>
      <c r="D56" s="114" t="s">
        <v>83</v>
      </c>
      <c r="E56" s="115"/>
      <c r="F56" s="115"/>
      <c r="G56" s="115"/>
      <c r="H56" s="115"/>
      <c r="I56" s="116"/>
      <c r="J56" s="117">
        <f>J85</f>
        <v>0</v>
      </c>
      <c r="L56" s="113"/>
    </row>
    <row r="57" spans="1:47" s="10" customFormat="1" ht="19.899999999999999" customHeight="1">
      <c r="B57" s="118"/>
      <c r="D57" s="119" t="s">
        <v>84</v>
      </c>
      <c r="E57" s="120"/>
      <c r="F57" s="120"/>
      <c r="G57" s="120"/>
      <c r="H57" s="120"/>
      <c r="I57" s="121"/>
      <c r="J57" s="122">
        <f>J86</f>
        <v>0</v>
      </c>
      <c r="L57" s="118"/>
    </row>
    <row r="58" spans="1:47" s="10" customFormat="1" ht="19.899999999999999" customHeight="1">
      <c r="B58" s="118"/>
      <c r="D58" s="119" t="s">
        <v>85</v>
      </c>
      <c r="E58" s="120"/>
      <c r="F58" s="120"/>
      <c r="G58" s="120"/>
      <c r="H58" s="120"/>
      <c r="I58" s="121"/>
      <c r="J58" s="122">
        <f>J108</f>
        <v>0</v>
      </c>
      <c r="L58" s="118"/>
    </row>
    <row r="59" spans="1:47" s="10" customFormat="1" ht="19.899999999999999" customHeight="1">
      <c r="B59" s="118"/>
      <c r="D59" s="119" t="s">
        <v>86</v>
      </c>
      <c r="E59" s="120"/>
      <c r="F59" s="120"/>
      <c r="G59" s="120"/>
      <c r="H59" s="120"/>
      <c r="I59" s="121"/>
      <c r="J59" s="122">
        <f>J137</f>
        <v>0</v>
      </c>
      <c r="L59" s="118"/>
    </row>
    <row r="60" spans="1:47" s="10" customFormat="1" ht="19.899999999999999" customHeight="1">
      <c r="B60" s="118"/>
      <c r="D60" s="119" t="s">
        <v>87</v>
      </c>
      <c r="E60" s="120"/>
      <c r="F60" s="120"/>
      <c r="G60" s="120"/>
      <c r="H60" s="120"/>
      <c r="I60" s="121"/>
      <c r="J60" s="122">
        <f>J161</f>
        <v>0</v>
      </c>
      <c r="L60" s="118"/>
    </row>
    <row r="61" spans="1:47" s="10" customFormat="1" ht="19.899999999999999" customHeight="1">
      <c r="B61" s="118"/>
      <c r="D61" s="119" t="s">
        <v>88</v>
      </c>
      <c r="E61" s="120"/>
      <c r="F61" s="120"/>
      <c r="G61" s="120"/>
      <c r="H61" s="120"/>
      <c r="I61" s="121"/>
      <c r="J61" s="122">
        <f>J173</f>
        <v>0</v>
      </c>
      <c r="L61" s="118"/>
    </row>
    <row r="62" spans="1:47" s="9" customFormat="1" ht="25" customHeight="1">
      <c r="B62" s="113"/>
      <c r="D62" s="114" t="s">
        <v>89</v>
      </c>
      <c r="E62" s="115"/>
      <c r="F62" s="115"/>
      <c r="G62" s="115"/>
      <c r="H62" s="115"/>
      <c r="I62" s="116"/>
      <c r="J62" s="117">
        <f>J175</f>
        <v>0</v>
      </c>
      <c r="L62" s="113"/>
    </row>
    <row r="63" spans="1:47" s="10" customFormat="1" ht="19.899999999999999" customHeight="1">
      <c r="B63" s="118"/>
      <c r="D63" s="119" t="s">
        <v>90</v>
      </c>
      <c r="E63" s="120"/>
      <c r="F63" s="120"/>
      <c r="G63" s="120"/>
      <c r="H63" s="120"/>
      <c r="I63" s="121"/>
      <c r="J63" s="122">
        <f>J176</f>
        <v>0</v>
      </c>
      <c r="L63" s="118"/>
    </row>
    <row r="64" spans="1:47" s="9" customFormat="1" ht="25" customHeight="1">
      <c r="B64" s="113"/>
      <c r="D64" s="114" t="s">
        <v>91</v>
      </c>
      <c r="E64" s="115"/>
      <c r="F64" s="115"/>
      <c r="G64" s="115"/>
      <c r="H64" s="115"/>
      <c r="I64" s="116"/>
      <c r="J64" s="117">
        <f>J211</f>
        <v>0</v>
      </c>
      <c r="L64" s="113"/>
    </row>
    <row r="65" spans="1:31" s="9" customFormat="1" ht="25" customHeight="1">
      <c r="B65" s="113"/>
      <c r="D65" s="114" t="s">
        <v>92</v>
      </c>
      <c r="E65" s="115"/>
      <c r="F65" s="115"/>
      <c r="G65" s="115"/>
      <c r="H65" s="115"/>
      <c r="I65" s="116"/>
      <c r="J65" s="117">
        <f>J216</f>
        <v>0</v>
      </c>
      <c r="L65" s="113"/>
    </row>
    <row r="66" spans="1:31" s="10" customFormat="1" ht="19.899999999999999" customHeight="1">
      <c r="B66" s="118"/>
      <c r="D66" s="119" t="s">
        <v>93</v>
      </c>
      <c r="E66" s="120"/>
      <c r="F66" s="120"/>
      <c r="G66" s="120"/>
      <c r="H66" s="120"/>
      <c r="I66" s="121"/>
      <c r="J66" s="122">
        <f>J217</f>
        <v>0</v>
      </c>
      <c r="L66" s="118"/>
    </row>
    <row r="67" spans="1:31" s="2" customFormat="1" ht="21.75" customHeight="1">
      <c r="A67" s="33"/>
      <c r="B67" s="34"/>
      <c r="C67" s="33"/>
      <c r="D67" s="33"/>
      <c r="E67" s="33"/>
      <c r="F67" s="33"/>
      <c r="G67" s="33"/>
      <c r="H67" s="33"/>
      <c r="I67" s="87"/>
      <c r="J67" s="33"/>
      <c r="K67" s="33"/>
      <c r="L67" s="8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7" customHeight="1">
      <c r="A68" s="33"/>
      <c r="B68" s="43"/>
      <c r="C68" s="44"/>
      <c r="D68" s="44"/>
      <c r="E68" s="44"/>
      <c r="F68" s="44"/>
      <c r="G68" s="44"/>
      <c r="H68" s="44"/>
      <c r="I68" s="107"/>
      <c r="J68" s="44"/>
      <c r="K68" s="44"/>
      <c r="L68" s="8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7" customHeight="1">
      <c r="A72" s="33"/>
      <c r="B72" s="45"/>
      <c r="C72" s="46"/>
      <c r="D72" s="46"/>
      <c r="E72" s="46"/>
      <c r="F72" s="46"/>
      <c r="G72" s="46"/>
      <c r="H72" s="46"/>
      <c r="I72" s="108"/>
      <c r="J72" s="46"/>
      <c r="K72" s="46"/>
      <c r="L72" s="8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5" customHeight="1">
      <c r="A73" s="33"/>
      <c r="B73" s="34"/>
      <c r="C73" s="22" t="s">
        <v>94</v>
      </c>
      <c r="D73" s="33"/>
      <c r="E73" s="33"/>
      <c r="F73" s="33"/>
      <c r="G73" s="33"/>
      <c r="H73" s="33"/>
      <c r="I73" s="87"/>
      <c r="J73" s="33"/>
      <c r="K73" s="33"/>
      <c r="L73" s="8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7" customHeight="1">
      <c r="A74" s="33"/>
      <c r="B74" s="34"/>
      <c r="C74" s="33"/>
      <c r="D74" s="33"/>
      <c r="E74" s="33"/>
      <c r="F74" s="33"/>
      <c r="G74" s="33"/>
      <c r="H74" s="33"/>
      <c r="I74" s="87"/>
      <c r="J74" s="33"/>
      <c r="K74" s="33"/>
      <c r="L74" s="8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17</v>
      </c>
      <c r="D75" s="33"/>
      <c r="E75" s="33"/>
      <c r="F75" s="33"/>
      <c r="G75" s="33"/>
      <c r="H75" s="33"/>
      <c r="I75" s="87"/>
      <c r="J75" s="33"/>
      <c r="K75" s="33"/>
      <c r="L75" s="8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3"/>
      <c r="D76" s="33"/>
      <c r="E76" s="297" t="str">
        <f>E7</f>
        <v>ÚPRAVA VSTUPU SŠTZ NOVÝ JIČÍN</v>
      </c>
      <c r="F76" s="316"/>
      <c r="G76" s="316"/>
      <c r="H76" s="316"/>
      <c r="I76" s="87"/>
      <c r="J76" s="33"/>
      <c r="K76" s="33"/>
      <c r="L76" s="8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7" customHeight="1">
      <c r="A77" s="33"/>
      <c r="B77" s="34"/>
      <c r="C77" s="33"/>
      <c r="D77" s="33"/>
      <c r="E77" s="33"/>
      <c r="F77" s="33"/>
      <c r="G77" s="33"/>
      <c r="H77" s="33"/>
      <c r="I77" s="87"/>
      <c r="J77" s="33"/>
      <c r="K77" s="33"/>
      <c r="L77" s="8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20</v>
      </c>
      <c r="D78" s="33"/>
      <c r="E78" s="33"/>
      <c r="F78" s="26" t="str">
        <f>F10</f>
        <v xml:space="preserve"> </v>
      </c>
      <c r="G78" s="33"/>
      <c r="H78" s="33"/>
      <c r="I78" s="89" t="s">
        <v>22</v>
      </c>
      <c r="J78" s="51" t="str">
        <f>IF(J10="","",J10)</f>
        <v>18. 11. 2020</v>
      </c>
      <c r="K78" s="33"/>
      <c r="L78" s="8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7" customHeight="1">
      <c r="A79" s="33"/>
      <c r="B79" s="34"/>
      <c r="C79" s="33"/>
      <c r="D79" s="33"/>
      <c r="E79" s="33"/>
      <c r="F79" s="33"/>
      <c r="G79" s="33"/>
      <c r="H79" s="33"/>
      <c r="I79" s="87"/>
      <c r="J79" s="33"/>
      <c r="K79" s="33"/>
      <c r="L79" s="8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15" customHeight="1">
      <c r="A80" s="33"/>
      <c r="B80" s="34"/>
      <c r="C80" s="28" t="s">
        <v>24</v>
      </c>
      <c r="D80" s="33"/>
      <c r="E80" s="33"/>
      <c r="F80" s="26" t="str">
        <f>E13</f>
        <v xml:space="preserve">Střední škola technická a zemědělská ,Nový jičín </v>
      </c>
      <c r="G80" s="33"/>
      <c r="H80" s="33"/>
      <c r="I80" s="89" t="s">
        <v>31</v>
      </c>
      <c r="J80" s="31" t="str">
        <f>E19</f>
        <v xml:space="preserve"> </v>
      </c>
      <c r="K80" s="33"/>
      <c r="L80" s="8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15" customHeight="1">
      <c r="A81" s="33"/>
      <c r="B81" s="34"/>
      <c r="C81" s="28" t="s">
        <v>29</v>
      </c>
      <c r="D81" s="33"/>
      <c r="E81" s="33"/>
      <c r="F81" s="26" t="str">
        <f>IF(E16="","",E16)</f>
        <v>Vyplň údaj</v>
      </c>
      <c r="G81" s="33"/>
      <c r="H81" s="33"/>
      <c r="I81" s="89" t="s">
        <v>33</v>
      </c>
      <c r="J81" s="31" t="str">
        <f>E22</f>
        <v xml:space="preserve"> </v>
      </c>
      <c r="K81" s="33"/>
      <c r="L81" s="8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25" customHeight="1">
      <c r="A82" s="33"/>
      <c r="B82" s="34"/>
      <c r="C82" s="33"/>
      <c r="D82" s="33"/>
      <c r="E82" s="33"/>
      <c r="F82" s="33"/>
      <c r="G82" s="33"/>
      <c r="H82" s="33"/>
      <c r="I82" s="87"/>
      <c r="J82" s="33"/>
      <c r="K82" s="33"/>
      <c r="L82" s="8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23"/>
      <c r="B83" s="124"/>
      <c r="C83" s="125" t="s">
        <v>95</v>
      </c>
      <c r="D83" s="126" t="s">
        <v>55</v>
      </c>
      <c r="E83" s="126" t="s">
        <v>51</v>
      </c>
      <c r="F83" s="126" t="s">
        <v>52</v>
      </c>
      <c r="G83" s="126" t="s">
        <v>96</v>
      </c>
      <c r="H83" s="126" t="s">
        <v>97</v>
      </c>
      <c r="I83" s="127" t="s">
        <v>98</v>
      </c>
      <c r="J83" s="126" t="s">
        <v>81</v>
      </c>
      <c r="K83" s="128" t="s">
        <v>99</v>
      </c>
      <c r="L83" s="129"/>
      <c r="M83" s="58" t="s">
        <v>3</v>
      </c>
      <c r="N83" s="59" t="s">
        <v>40</v>
      </c>
      <c r="O83" s="59" t="s">
        <v>100</v>
      </c>
      <c r="P83" s="59" t="s">
        <v>101</v>
      </c>
      <c r="Q83" s="59" t="s">
        <v>102</v>
      </c>
      <c r="R83" s="59" t="s">
        <v>103</v>
      </c>
      <c r="S83" s="59" t="s">
        <v>104</v>
      </c>
      <c r="T83" s="60" t="s">
        <v>105</v>
      </c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3"/>
    </row>
    <row r="84" spans="1:65" s="2" customFormat="1" ht="22.75" customHeight="1">
      <c r="A84" s="33"/>
      <c r="B84" s="34"/>
      <c r="C84" s="65" t="s">
        <v>106</v>
      </c>
      <c r="D84" s="33"/>
      <c r="E84" s="33"/>
      <c r="F84" s="33"/>
      <c r="G84" s="33"/>
      <c r="H84" s="33"/>
      <c r="I84" s="87"/>
      <c r="J84" s="130">
        <f>BK84</f>
        <v>0</v>
      </c>
      <c r="K84" s="33"/>
      <c r="L84" s="34"/>
      <c r="M84" s="61"/>
      <c r="N84" s="52"/>
      <c r="O84" s="62"/>
      <c r="P84" s="131">
        <f>P85+P175+P211+P216</f>
        <v>0</v>
      </c>
      <c r="Q84" s="62"/>
      <c r="R84" s="131">
        <f>R85+R175+R211+R216</f>
        <v>146.55238498</v>
      </c>
      <c r="S84" s="62"/>
      <c r="T84" s="132">
        <f>T85+T175+T211+T216</f>
        <v>238.56947590000001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8" t="s">
        <v>69</v>
      </c>
      <c r="AU84" s="18" t="s">
        <v>82</v>
      </c>
      <c r="BK84" s="133">
        <f>BK85+BK175+BK211+BK216</f>
        <v>0</v>
      </c>
    </row>
    <row r="85" spans="1:65" s="12" customFormat="1" ht="25.9" customHeight="1">
      <c r="B85" s="134"/>
      <c r="D85" s="135" t="s">
        <v>69</v>
      </c>
      <c r="E85" s="136" t="s">
        <v>107</v>
      </c>
      <c r="F85" s="136" t="s">
        <v>108</v>
      </c>
      <c r="I85" s="137"/>
      <c r="J85" s="138">
        <f>BK85</f>
        <v>0</v>
      </c>
      <c r="L85" s="134"/>
      <c r="M85" s="139"/>
      <c r="N85" s="140"/>
      <c r="O85" s="140"/>
      <c r="P85" s="141">
        <f>P86+P108+P137+P161+P173</f>
        <v>0</v>
      </c>
      <c r="Q85" s="140"/>
      <c r="R85" s="141">
        <f>R86+R108+R137+R161+R173</f>
        <v>146.29857526000001</v>
      </c>
      <c r="S85" s="140"/>
      <c r="T85" s="142">
        <f>T86+T108+T137+T161+T173</f>
        <v>238.048</v>
      </c>
      <c r="AR85" s="135" t="s">
        <v>75</v>
      </c>
      <c r="AT85" s="143" t="s">
        <v>69</v>
      </c>
      <c r="AU85" s="143" t="s">
        <v>70</v>
      </c>
      <c r="AY85" s="135" t="s">
        <v>109</v>
      </c>
      <c r="BK85" s="144">
        <f>BK86+BK108+BK137+BK161+BK173</f>
        <v>0</v>
      </c>
    </row>
    <row r="86" spans="1:65" s="12" customFormat="1" ht="22.75" customHeight="1">
      <c r="B86" s="134"/>
      <c r="D86" s="135" t="s">
        <v>69</v>
      </c>
      <c r="E86" s="145" t="s">
        <v>75</v>
      </c>
      <c r="F86" s="145" t="s">
        <v>110</v>
      </c>
      <c r="I86" s="137"/>
      <c r="J86" s="146">
        <f>BK86</f>
        <v>0</v>
      </c>
      <c r="L86" s="134"/>
      <c r="M86" s="139"/>
      <c r="N86" s="140"/>
      <c r="O86" s="140"/>
      <c r="P86" s="141">
        <f>SUM(P87:P107)</f>
        <v>0</v>
      </c>
      <c r="Q86" s="140"/>
      <c r="R86" s="141">
        <f>SUM(R87:R107)</f>
        <v>0.66420000000000001</v>
      </c>
      <c r="S86" s="140"/>
      <c r="T86" s="142">
        <f>SUM(T87:T107)</f>
        <v>238.048</v>
      </c>
      <c r="AR86" s="135" t="s">
        <v>75</v>
      </c>
      <c r="AT86" s="143" t="s">
        <v>69</v>
      </c>
      <c r="AU86" s="143" t="s">
        <v>75</v>
      </c>
      <c r="AY86" s="135" t="s">
        <v>109</v>
      </c>
      <c r="BK86" s="144">
        <f>SUM(BK87:BK107)</f>
        <v>0</v>
      </c>
    </row>
    <row r="87" spans="1:65" s="2" customFormat="1" ht="55.5" customHeight="1">
      <c r="A87" s="33"/>
      <c r="B87" s="147"/>
      <c r="C87" s="148" t="s">
        <v>75</v>
      </c>
      <c r="D87" s="148" t="s">
        <v>111</v>
      </c>
      <c r="E87" s="149" t="s">
        <v>112</v>
      </c>
      <c r="F87" s="150" t="s">
        <v>113</v>
      </c>
      <c r="G87" s="151" t="s">
        <v>114</v>
      </c>
      <c r="H87" s="152">
        <v>297.56</v>
      </c>
      <c r="I87" s="153"/>
      <c r="J87" s="154">
        <f>ROUND(I87*H87,2)</f>
        <v>0</v>
      </c>
      <c r="K87" s="150" t="s">
        <v>115</v>
      </c>
      <c r="L87" s="34"/>
      <c r="M87" s="155" t="s">
        <v>3</v>
      </c>
      <c r="N87" s="156" t="s">
        <v>41</v>
      </c>
      <c r="O87" s="54"/>
      <c r="P87" s="157">
        <f>O87*H87</f>
        <v>0</v>
      </c>
      <c r="Q87" s="157">
        <v>0</v>
      </c>
      <c r="R87" s="157">
        <f>Q87*H87</f>
        <v>0</v>
      </c>
      <c r="S87" s="157">
        <v>0.57999999999999996</v>
      </c>
      <c r="T87" s="158">
        <f>S87*H87</f>
        <v>172.5848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59" t="s">
        <v>116</v>
      </c>
      <c r="AT87" s="159" t="s">
        <v>111</v>
      </c>
      <c r="AU87" s="159" t="s">
        <v>77</v>
      </c>
      <c r="AY87" s="18" t="s">
        <v>109</v>
      </c>
      <c r="BE87" s="160">
        <f>IF(N87="základní",J87,0)</f>
        <v>0</v>
      </c>
      <c r="BF87" s="160">
        <f>IF(N87="snížená",J87,0)</f>
        <v>0</v>
      </c>
      <c r="BG87" s="160">
        <f>IF(N87="zákl. přenesená",J87,0)</f>
        <v>0</v>
      </c>
      <c r="BH87" s="160">
        <f>IF(N87="sníž. přenesená",J87,0)</f>
        <v>0</v>
      </c>
      <c r="BI87" s="160">
        <f>IF(N87="nulová",J87,0)</f>
        <v>0</v>
      </c>
      <c r="BJ87" s="18" t="s">
        <v>75</v>
      </c>
      <c r="BK87" s="160">
        <f>ROUND(I87*H87,2)</f>
        <v>0</v>
      </c>
      <c r="BL87" s="18" t="s">
        <v>116</v>
      </c>
      <c r="BM87" s="159" t="s">
        <v>117</v>
      </c>
    </row>
    <row r="88" spans="1:65" s="13" customFormat="1" ht="10">
      <c r="B88" s="161"/>
      <c r="D88" s="162" t="s">
        <v>118</v>
      </c>
      <c r="E88" s="163" t="s">
        <v>3</v>
      </c>
      <c r="F88" s="164" t="s">
        <v>119</v>
      </c>
      <c r="H88" s="165">
        <v>297.56</v>
      </c>
      <c r="I88" s="166"/>
      <c r="L88" s="161"/>
      <c r="M88" s="167"/>
      <c r="N88" s="168"/>
      <c r="O88" s="168"/>
      <c r="P88" s="168"/>
      <c r="Q88" s="168"/>
      <c r="R88" s="168"/>
      <c r="S88" s="168"/>
      <c r="T88" s="169"/>
      <c r="AT88" s="163" t="s">
        <v>118</v>
      </c>
      <c r="AU88" s="163" t="s">
        <v>77</v>
      </c>
      <c r="AV88" s="13" t="s">
        <v>77</v>
      </c>
      <c r="AW88" s="13" t="s">
        <v>32</v>
      </c>
      <c r="AX88" s="13" t="s">
        <v>70</v>
      </c>
      <c r="AY88" s="163" t="s">
        <v>109</v>
      </c>
    </row>
    <row r="89" spans="1:65" s="14" customFormat="1" ht="10">
      <c r="B89" s="170"/>
      <c r="D89" s="162" t="s">
        <v>118</v>
      </c>
      <c r="E89" s="171" t="s">
        <v>3</v>
      </c>
      <c r="F89" s="172" t="s">
        <v>120</v>
      </c>
      <c r="H89" s="173">
        <v>297.56</v>
      </c>
      <c r="I89" s="174"/>
      <c r="L89" s="170"/>
      <c r="M89" s="175"/>
      <c r="N89" s="176"/>
      <c r="O89" s="176"/>
      <c r="P89" s="176"/>
      <c r="Q89" s="176"/>
      <c r="R89" s="176"/>
      <c r="S89" s="176"/>
      <c r="T89" s="177"/>
      <c r="AT89" s="171" t="s">
        <v>118</v>
      </c>
      <c r="AU89" s="171" t="s">
        <v>77</v>
      </c>
      <c r="AV89" s="14" t="s">
        <v>116</v>
      </c>
      <c r="AW89" s="14" t="s">
        <v>32</v>
      </c>
      <c r="AX89" s="14" t="s">
        <v>75</v>
      </c>
      <c r="AY89" s="171" t="s">
        <v>109</v>
      </c>
    </row>
    <row r="90" spans="1:65" s="2" customFormat="1" ht="44.25" customHeight="1">
      <c r="A90" s="33"/>
      <c r="B90" s="147"/>
      <c r="C90" s="148" t="s">
        <v>77</v>
      </c>
      <c r="D90" s="148" t="s">
        <v>111</v>
      </c>
      <c r="E90" s="149" t="s">
        <v>121</v>
      </c>
      <c r="F90" s="150" t="s">
        <v>122</v>
      </c>
      <c r="G90" s="151" t="s">
        <v>114</v>
      </c>
      <c r="H90" s="152">
        <v>297.56</v>
      </c>
      <c r="I90" s="153"/>
      <c r="J90" s="154">
        <f>ROUND(I90*H90,2)</f>
        <v>0</v>
      </c>
      <c r="K90" s="150" t="s">
        <v>115</v>
      </c>
      <c r="L90" s="34"/>
      <c r="M90" s="155" t="s">
        <v>3</v>
      </c>
      <c r="N90" s="156" t="s">
        <v>41</v>
      </c>
      <c r="O90" s="54"/>
      <c r="P90" s="157">
        <f>O90*H90</f>
        <v>0</v>
      </c>
      <c r="Q90" s="157">
        <v>0</v>
      </c>
      <c r="R90" s="157">
        <f>Q90*H90</f>
        <v>0</v>
      </c>
      <c r="S90" s="157">
        <v>0.22</v>
      </c>
      <c r="T90" s="158">
        <f>S90*H90</f>
        <v>65.463200000000001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59" t="s">
        <v>116</v>
      </c>
      <c r="AT90" s="159" t="s">
        <v>111</v>
      </c>
      <c r="AU90" s="159" t="s">
        <v>77</v>
      </c>
      <c r="AY90" s="18" t="s">
        <v>109</v>
      </c>
      <c r="BE90" s="160">
        <f>IF(N90="základní",J90,0)</f>
        <v>0</v>
      </c>
      <c r="BF90" s="160">
        <f>IF(N90="snížená",J90,0)</f>
        <v>0</v>
      </c>
      <c r="BG90" s="160">
        <f>IF(N90="zákl. přenesená",J90,0)</f>
        <v>0</v>
      </c>
      <c r="BH90" s="160">
        <f>IF(N90="sníž. přenesená",J90,0)</f>
        <v>0</v>
      </c>
      <c r="BI90" s="160">
        <f>IF(N90="nulová",J90,0)</f>
        <v>0</v>
      </c>
      <c r="BJ90" s="18" t="s">
        <v>75</v>
      </c>
      <c r="BK90" s="160">
        <f>ROUND(I90*H90,2)</f>
        <v>0</v>
      </c>
      <c r="BL90" s="18" t="s">
        <v>116</v>
      </c>
      <c r="BM90" s="159" t="s">
        <v>123</v>
      </c>
    </row>
    <row r="91" spans="1:65" s="13" customFormat="1" ht="10">
      <c r="B91" s="161"/>
      <c r="D91" s="162" t="s">
        <v>118</v>
      </c>
      <c r="E91" s="163" t="s">
        <v>3</v>
      </c>
      <c r="F91" s="164" t="s">
        <v>119</v>
      </c>
      <c r="H91" s="165">
        <v>297.56</v>
      </c>
      <c r="I91" s="166"/>
      <c r="L91" s="161"/>
      <c r="M91" s="167"/>
      <c r="N91" s="168"/>
      <c r="O91" s="168"/>
      <c r="P91" s="168"/>
      <c r="Q91" s="168"/>
      <c r="R91" s="168"/>
      <c r="S91" s="168"/>
      <c r="T91" s="169"/>
      <c r="AT91" s="163" t="s">
        <v>118</v>
      </c>
      <c r="AU91" s="163" t="s">
        <v>77</v>
      </c>
      <c r="AV91" s="13" t="s">
        <v>77</v>
      </c>
      <c r="AW91" s="13" t="s">
        <v>32</v>
      </c>
      <c r="AX91" s="13" t="s">
        <v>70</v>
      </c>
      <c r="AY91" s="163" t="s">
        <v>109</v>
      </c>
    </row>
    <row r="92" spans="1:65" s="14" customFormat="1" ht="10">
      <c r="B92" s="170"/>
      <c r="D92" s="162" t="s">
        <v>118</v>
      </c>
      <c r="E92" s="171" t="s">
        <v>3</v>
      </c>
      <c r="F92" s="172" t="s">
        <v>120</v>
      </c>
      <c r="H92" s="173">
        <v>297.56</v>
      </c>
      <c r="I92" s="174"/>
      <c r="L92" s="170"/>
      <c r="M92" s="175"/>
      <c r="N92" s="176"/>
      <c r="O92" s="176"/>
      <c r="P92" s="176"/>
      <c r="Q92" s="176"/>
      <c r="R92" s="176"/>
      <c r="S92" s="176"/>
      <c r="T92" s="177"/>
      <c r="AT92" s="171" t="s">
        <v>118</v>
      </c>
      <c r="AU92" s="171" t="s">
        <v>77</v>
      </c>
      <c r="AV92" s="14" t="s">
        <v>116</v>
      </c>
      <c r="AW92" s="14" t="s">
        <v>32</v>
      </c>
      <c r="AX92" s="14" t="s">
        <v>75</v>
      </c>
      <c r="AY92" s="171" t="s">
        <v>109</v>
      </c>
    </row>
    <row r="93" spans="1:65" s="2" customFormat="1" ht="21.75" customHeight="1">
      <c r="A93" s="33"/>
      <c r="B93" s="147"/>
      <c r="C93" s="148" t="s">
        <v>124</v>
      </c>
      <c r="D93" s="148" t="s">
        <v>111</v>
      </c>
      <c r="E93" s="149" t="s">
        <v>125</v>
      </c>
      <c r="F93" s="150" t="s">
        <v>126</v>
      </c>
      <c r="G93" s="151" t="s">
        <v>127</v>
      </c>
      <c r="H93" s="152">
        <v>18</v>
      </c>
      <c r="I93" s="153"/>
      <c r="J93" s="154">
        <f>ROUND(I93*H93,2)</f>
        <v>0</v>
      </c>
      <c r="K93" s="150" t="s">
        <v>3</v>
      </c>
      <c r="L93" s="34"/>
      <c r="M93" s="155" t="s">
        <v>3</v>
      </c>
      <c r="N93" s="156" t="s">
        <v>41</v>
      </c>
      <c r="O93" s="54"/>
      <c r="P93" s="157">
        <f>O93*H93</f>
        <v>0</v>
      </c>
      <c r="Q93" s="157">
        <v>3.6900000000000002E-2</v>
      </c>
      <c r="R93" s="157">
        <f>Q93*H93</f>
        <v>0.66420000000000001</v>
      </c>
      <c r="S93" s="157">
        <v>0</v>
      </c>
      <c r="T93" s="158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59" t="s">
        <v>116</v>
      </c>
      <c r="AT93" s="159" t="s">
        <v>111</v>
      </c>
      <c r="AU93" s="159" t="s">
        <v>77</v>
      </c>
      <c r="AY93" s="18" t="s">
        <v>109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8" t="s">
        <v>75</v>
      </c>
      <c r="BK93" s="160">
        <f>ROUND(I93*H93,2)</f>
        <v>0</v>
      </c>
      <c r="BL93" s="18" t="s">
        <v>116</v>
      </c>
      <c r="BM93" s="159" t="s">
        <v>128</v>
      </c>
    </row>
    <row r="94" spans="1:65" s="13" customFormat="1" ht="10">
      <c r="B94" s="161"/>
      <c r="D94" s="162" t="s">
        <v>118</v>
      </c>
      <c r="E94" s="163" t="s">
        <v>3</v>
      </c>
      <c r="F94" s="164" t="s">
        <v>129</v>
      </c>
      <c r="H94" s="165">
        <v>18</v>
      </c>
      <c r="I94" s="166"/>
      <c r="L94" s="161"/>
      <c r="M94" s="167"/>
      <c r="N94" s="168"/>
      <c r="O94" s="168"/>
      <c r="P94" s="168"/>
      <c r="Q94" s="168"/>
      <c r="R94" s="168"/>
      <c r="S94" s="168"/>
      <c r="T94" s="169"/>
      <c r="AT94" s="163" t="s">
        <v>118</v>
      </c>
      <c r="AU94" s="163" t="s">
        <v>77</v>
      </c>
      <c r="AV94" s="13" t="s">
        <v>77</v>
      </c>
      <c r="AW94" s="13" t="s">
        <v>32</v>
      </c>
      <c r="AX94" s="13" t="s">
        <v>70</v>
      </c>
      <c r="AY94" s="163" t="s">
        <v>109</v>
      </c>
    </row>
    <row r="95" spans="1:65" s="14" customFormat="1" ht="10">
      <c r="B95" s="170"/>
      <c r="D95" s="162" t="s">
        <v>118</v>
      </c>
      <c r="E95" s="171" t="s">
        <v>3</v>
      </c>
      <c r="F95" s="172" t="s">
        <v>120</v>
      </c>
      <c r="H95" s="173">
        <v>18</v>
      </c>
      <c r="I95" s="174"/>
      <c r="L95" s="170"/>
      <c r="M95" s="175"/>
      <c r="N95" s="176"/>
      <c r="O95" s="176"/>
      <c r="P95" s="176"/>
      <c r="Q95" s="176"/>
      <c r="R95" s="176"/>
      <c r="S95" s="176"/>
      <c r="T95" s="177"/>
      <c r="AT95" s="171" t="s">
        <v>118</v>
      </c>
      <c r="AU95" s="171" t="s">
        <v>77</v>
      </c>
      <c r="AV95" s="14" t="s">
        <v>116</v>
      </c>
      <c r="AW95" s="14" t="s">
        <v>32</v>
      </c>
      <c r="AX95" s="14" t="s">
        <v>75</v>
      </c>
      <c r="AY95" s="171" t="s">
        <v>109</v>
      </c>
    </row>
    <row r="96" spans="1:65" s="2" customFormat="1" ht="21.75" customHeight="1">
      <c r="A96" s="33"/>
      <c r="B96" s="147"/>
      <c r="C96" s="148" t="s">
        <v>116</v>
      </c>
      <c r="D96" s="148" t="s">
        <v>111</v>
      </c>
      <c r="E96" s="149" t="s">
        <v>130</v>
      </c>
      <c r="F96" s="150" t="s">
        <v>131</v>
      </c>
      <c r="G96" s="151" t="s">
        <v>132</v>
      </c>
      <c r="H96" s="152">
        <v>16.027999999999999</v>
      </c>
      <c r="I96" s="153"/>
      <c r="J96" s="154">
        <f>ROUND(I96*H96,2)</f>
        <v>0</v>
      </c>
      <c r="K96" s="150" t="s">
        <v>115</v>
      </c>
      <c r="L96" s="34"/>
      <c r="M96" s="155" t="s">
        <v>3</v>
      </c>
      <c r="N96" s="156" t="s">
        <v>41</v>
      </c>
      <c r="O96" s="54"/>
      <c r="P96" s="157">
        <f>O96*H96</f>
        <v>0</v>
      </c>
      <c r="Q96" s="157">
        <v>0</v>
      </c>
      <c r="R96" s="157">
        <f>Q96*H96</f>
        <v>0</v>
      </c>
      <c r="S96" s="157">
        <v>0</v>
      </c>
      <c r="T96" s="158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59" t="s">
        <v>116</v>
      </c>
      <c r="AT96" s="159" t="s">
        <v>111</v>
      </c>
      <c r="AU96" s="159" t="s">
        <v>77</v>
      </c>
      <c r="AY96" s="18" t="s">
        <v>109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8" t="s">
        <v>75</v>
      </c>
      <c r="BK96" s="160">
        <f>ROUND(I96*H96,2)</f>
        <v>0</v>
      </c>
      <c r="BL96" s="18" t="s">
        <v>116</v>
      </c>
      <c r="BM96" s="159" t="s">
        <v>133</v>
      </c>
    </row>
    <row r="97" spans="1:65" s="13" customFormat="1" ht="10">
      <c r="B97" s="161"/>
      <c r="D97" s="162" t="s">
        <v>118</v>
      </c>
      <c r="E97" s="163" t="s">
        <v>3</v>
      </c>
      <c r="F97" s="164" t="s">
        <v>134</v>
      </c>
      <c r="H97" s="165">
        <v>16.027999999999999</v>
      </c>
      <c r="I97" s="166"/>
      <c r="L97" s="161"/>
      <c r="M97" s="167"/>
      <c r="N97" s="168"/>
      <c r="O97" s="168"/>
      <c r="P97" s="168"/>
      <c r="Q97" s="168"/>
      <c r="R97" s="168"/>
      <c r="S97" s="168"/>
      <c r="T97" s="169"/>
      <c r="AT97" s="163" t="s">
        <v>118</v>
      </c>
      <c r="AU97" s="163" t="s">
        <v>77</v>
      </c>
      <c r="AV97" s="13" t="s">
        <v>77</v>
      </c>
      <c r="AW97" s="13" t="s">
        <v>32</v>
      </c>
      <c r="AX97" s="13" t="s">
        <v>70</v>
      </c>
      <c r="AY97" s="163" t="s">
        <v>109</v>
      </c>
    </row>
    <row r="98" spans="1:65" s="14" customFormat="1" ht="10">
      <c r="B98" s="170"/>
      <c r="D98" s="162" t="s">
        <v>118</v>
      </c>
      <c r="E98" s="171" t="s">
        <v>3</v>
      </c>
      <c r="F98" s="172" t="s">
        <v>120</v>
      </c>
      <c r="H98" s="173">
        <v>16.027999999999999</v>
      </c>
      <c r="I98" s="174"/>
      <c r="L98" s="170"/>
      <c r="M98" s="175"/>
      <c r="N98" s="176"/>
      <c r="O98" s="176"/>
      <c r="P98" s="176"/>
      <c r="Q98" s="176"/>
      <c r="R98" s="176"/>
      <c r="S98" s="176"/>
      <c r="T98" s="177"/>
      <c r="AT98" s="171" t="s">
        <v>118</v>
      </c>
      <c r="AU98" s="171" t="s">
        <v>77</v>
      </c>
      <c r="AV98" s="14" t="s">
        <v>116</v>
      </c>
      <c r="AW98" s="14" t="s">
        <v>32</v>
      </c>
      <c r="AX98" s="14" t="s">
        <v>75</v>
      </c>
      <c r="AY98" s="171" t="s">
        <v>109</v>
      </c>
    </row>
    <row r="99" spans="1:65" s="2" customFormat="1" ht="55.5" customHeight="1">
      <c r="A99" s="33"/>
      <c r="B99" s="147"/>
      <c r="C99" s="148" t="s">
        <v>135</v>
      </c>
      <c r="D99" s="148" t="s">
        <v>111</v>
      </c>
      <c r="E99" s="149" t="s">
        <v>136</v>
      </c>
      <c r="F99" s="150" t="s">
        <v>137</v>
      </c>
      <c r="G99" s="151" t="s">
        <v>132</v>
      </c>
      <c r="H99" s="152">
        <v>16.027999999999999</v>
      </c>
      <c r="I99" s="153"/>
      <c r="J99" s="154">
        <f>ROUND(I99*H99,2)</f>
        <v>0</v>
      </c>
      <c r="K99" s="150" t="s">
        <v>115</v>
      </c>
      <c r="L99" s="34"/>
      <c r="M99" s="155" t="s">
        <v>3</v>
      </c>
      <c r="N99" s="156" t="s">
        <v>41</v>
      </c>
      <c r="O99" s="54"/>
      <c r="P99" s="157">
        <f>O99*H99</f>
        <v>0</v>
      </c>
      <c r="Q99" s="157">
        <v>0</v>
      </c>
      <c r="R99" s="157">
        <f>Q99*H99</f>
        <v>0</v>
      </c>
      <c r="S99" s="157">
        <v>0</v>
      </c>
      <c r="T99" s="158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59" t="s">
        <v>116</v>
      </c>
      <c r="AT99" s="159" t="s">
        <v>111</v>
      </c>
      <c r="AU99" s="159" t="s">
        <v>77</v>
      </c>
      <c r="AY99" s="18" t="s">
        <v>109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8" t="s">
        <v>75</v>
      </c>
      <c r="BK99" s="160">
        <f>ROUND(I99*H99,2)</f>
        <v>0</v>
      </c>
      <c r="BL99" s="18" t="s">
        <v>116</v>
      </c>
      <c r="BM99" s="159" t="s">
        <v>138</v>
      </c>
    </row>
    <row r="100" spans="1:65" s="13" customFormat="1" ht="10">
      <c r="B100" s="161"/>
      <c r="D100" s="162" t="s">
        <v>118</v>
      </c>
      <c r="E100" s="163" t="s">
        <v>3</v>
      </c>
      <c r="F100" s="164" t="s">
        <v>134</v>
      </c>
      <c r="H100" s="165">
        <v>16.027999999999999</v>
      </c>
      <c r="I100" s="166"/>
      <c r="L100" s="161"/>
      <c r="M100" s="167"/>
      <c r="N100" s="168"/>
      <c r="O100" s="168"/>
      <c r="P100" s="168"/>
      <c r="Q100" s="168"/>
      <c r="R100" s="168"/>
      <c r="S100" s="168"/>
      <c r="T100" s="169"/>
      <c r="AT100" s="163" t="s">
        <v>118</v>
      </c>
      <c r="AU100" s="163" t="s">
        <v>77</v>
      </c>
      <c r="AV100" s="13" t="s">
        <v>77</v>
      </c>
      <c r="AW100" s="13" t="s">
        <v>32</v>
      </c>
      <c r="AX100" s="13" t="s">
        <v>70</v>
      </c>
      <c r="AY100" s="163" t="s">
        <v>109</v>
      </c>
    </row>
    <row r="101" spans="1:65" s="14" customFormat="1" ht="10">
      <c r="B101" s="170"/>
      <c r="D101" s="162" t="s">
        <v>118</v>
      </c>
      <c r="E101" s="171" t="s">
        <v>3</v>
      </c>
      <c r="F101" s="172" t="s">
        <v>120</v>
      </c>
      <c r="H101" s="173">
        <v>16.027999999999999</v>
      </c>
      <c r="I101" s="174"/>
      <c r="L101" s="170"/>
      <c r="M101" s="175"/>
      <c r="N101" s="176"/>
      <c r="O101" s="176"/>
      <c r="P101" s="176"/>
      <c r="Q101" s="176"/>
      <c r="R101" s="176"/>
      <c r="S101" s="176"/>
      <c r="T101" s="177"/>
      <c r="AT101" s="171" t="s">
        <v>118</v>
      </c>
      <c r="AU101" s="171" t="s">
        <v>77</v>
      </c>
      <c r="AV101" s="14" t="s">
        <v>116</v>
      </c>
      <c r="AW101" s="14" t="s">
        <v>32</v>
      </c>
      <c r="AX101" s="14" t="s">
        <v>75</v>
      </c>
      <c r="AY101" s="171" t="s">
        <v>109</v>
      </c>
    </row>
    <row r="102" spans="1:65" s="2" customFormat="1" ht="55.5" customHeight="1">
      <c r="A102" s="33"/>
      <c r="B102" s="147"/>
      <c r="C102" s="148" t="s">
        <v>139</v>
      </c>
      <c r="D102" s="148" t="s">
        <v>111</v>
      </c>
      <c r="E102" s="149" t="s">
        <v>140</v>
      </c>
      <c r="F102" s="150" t="s">
        <v>141</v>
      </c>
      <c r="G102" s="151" t="s">
        <v>132</v>
      </c>
      <c r="H102" s="152">
        <v>16.027999999999999</v>
      </c>
      <c r="I102" s="153"/>
      <c r="J102" s="154">
        <f>ROUND(I102*H102,2)</f>
        <v>0</v>
      </c>
      <c r="K102" s="150" t="s">
        <v>115</v>
      </c>
      <c r="L102" s="34"/>
      <c r="M102" s="155" t="s">
        <v>3</v>
      </c>
      <c r="N102" s="156" t="s">
        <v>41</v>
      </c>
      <c r="O102" s="54"/>
      <c r="P102" s="157">
        <f>O102*H102</f>
        <v>0</v>
      </c>
      <c r="Q102" s="157">
        <v>0</v>
      </c>
      <c r="R102" s="157">
        <f>Q102*H102</f>
        <v>0</v>
      </c>
      <c r="S102" s="157">
        <v>0</v>
      </c>
      <c r="T102" s="158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59" t="s">
        <v>116</v>
      </c>
      <c r="AT102" s="159" t="s">
        <v>111</v>
      </c>
      <c r="AU102" s="159" t="s">
        <v>77</v>
      </c>
      <c r="AY102" s="18" t="s">
        <v>109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8" t="s">
        <v>75</v>
      </c>
      <c r="BK102" s="160">
        <f>ROUND(I102*H102,2)</f>
        <v>0</v>
      </c>
      <c r="BL102" s="18" t="s">
        <v>116</v>
      </c>
      <c r="BM102" s="159" t="s">
        <v>142</v>
      </c>
    </row>
    <row r="103" spans="1:65" s="13" customFormat="1" ht="10">
      <c r="B103" s="161"/>
      <c r="D103" s="162" t="s">
        <v>118</v>
      </c>
      <c r="E103" s="163" t="s">
        <v>3</v>
      </c>
      <c r="F103" s="164" t="s">
        <v>134</v>
      </c>
      <c r="H103" s="165">
        <v>16.027999999999999</v>
      </c>
      <c r="I103" s="166"/>
      <c r="L103" s="161"/>
      <c r="M103" s="167"/>
      <c r="N103" s="168"/>
      <c r="O103" s="168"/>
      <c r="P103" s="168"/>
      <c r="Q103" s="168"/>
      <c r="R103" s="168"/>
      <c r="S103" s="168"/>
      <c r="T103" s="169"/>
      <c r="AT103" s="163" t="s">
        <v>118</v>
      </c>
      <c r="AU103" s="163" t="s">
        <v>77</v>
      </c>
      <c r="AV103" s="13" t="s">
        <v>77</v>
      </c>
      <c r="AW103" s="13" t="s">
        <v>32</v>
      </c>
      <c r="AX103" s="13" t="s">
        <v>70</v>
      </c>
      <c r="AY103" s="163" t="s">
        <v>109</v>
      </c>
    </row>
    <row r="104" spans="1:65" s="14" customFormat="1" ht="10">
      <c r="B104" s="170"/>
      <c r="D104" s="162" t="s">
        <v>118</v>
      </c>
      <c r="E104" s="171" t="s">
        <v>3</v>
      </c>
      <c r="F104" s="172" t="s">
        <v>120</v>
      </c>
      <c r="H104" s="173">
        <v>16.027999999999999</v>
      </c>
      <c r="I104" s="174"/>
      <c r="L104" s="170"/>
      <c r="M104" s="175"/>
      <c r="N104" s="176"/>
      <c r="O104" s="176"/>
      <c r="P104" s="176"/>
      <c r="Q104" s="176"/>
      <c r="R104" s="176"/>
      <c r="S104" s="176"/>
      <c r="T104" s="177"/>
      <c r="AT104" s="171" t="s">
        <v>118</v>
      </c>
      <c r="AU104" s="171" t="s">
        <v>77</v>
      </c>
      <c r="AV104" s="14" t="s">
        <v>116</v>
      </c>
      <c r="AW104" s="14" t="s">
        <v>32</v>
      </c>
      <c r="AX104" s="14" t="s">
        <v>75</v>
      </c>
      <c r="AY104" s="171" t="s">
        <v>109</v>
      </c>
    </row>
    <row r="105" spans="1:65" s="2" customFormat="1" ht="33" customHeight="1">
      <c r="A105" s="33"/>
      <c r="B105" s="147"/>
      <c r="C105" s="148" t="s">
        <v>143</v>
      </c>
      <c r="D105" s="148" t="s">
        <v>111</v>
      </c>
      <c r="E105" s="149" t="s">
        <v>144</v>
      </c>
      <c r="F105" s="150" t="s">
        <v>145</v>
      </c>
      <c r="G105" s="151" t="s">
        <v>146</v>
      </c>
      <c r="H105" s="152">
        <v>25.645</v>
      </c>
      <c r="I105" s="153"/>
      <c r="J105" s="154">
        <f>ROUND(I105*H105,2)</f>
        <v>0</v>
      </c>
      <c r="K105" s="150" t="s">
        <v>115</v>
      </c>
      <c r="L105" s="34"/>
      <c r="M105" s="155" t="s">
        <v>3</v>
      </c>
      <c r="N105" s="156" t="s">
        <v>41</v>
      </c>
      <c r="O105" s="54"/>
      <c r="P105" s="157">
        <f>O105*H105</f>
        <v>0</v>
      </c>
      <c r="Q105" s="157">
        <v>0</v>
      </c>
      <c r="R105" s="157">
        <f>Q105*H105</f>
        <v>0</v>
      </c>
      <c r="S105" s="157">
        <v>0</v>
      </c>
      <c r="T105" s="158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59" t="s">
        <v>116</v>
      </c>
      <c r="AT105" s="159" t="s">
        <v>111</v>
      </c>
      <c r="AU105" s="159" t="s">
        <v>77</v>
      </c>
      <c r="AY105" s="18" t="s">
        <v>109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8" t="s">
        <v>75</v>
      </c>
      <c r="BK105" s="160">
        <f>ROUND(I105*H105,2)</f>
        <v>0</v>
      </c>
      <c r="BL105" s="18" t="s">
        <v>116</v>
      </c>
      <c r="BM105" s="159" t="s">
        <v>147</v>
      </c>
    </row>
    <row r="106" spans="1:65" s="13" customFormat="1" ht="10">
      <c r="B106" s="161"/>
      <c r="D106" s="162" t="s">
        <v>118</v>
      </c>
      <c r="E106" s="163" t="s">
        <v>3</v>
      </c>
      <c r="F106" s="164" t="s">
        <v>148</v>
      </c>
      <c r="H106" s="165">
        <v>25.645</v>
      </c>
      <c r="I106" s="166"/>
      <c r="L106" s="161"/>
      <c r="M106" s="167"/>
      <c r="N106" s="168"/>
      <c r="O106" s="168"/>
      <c r="P106" s="168"/>
      <c r="Q106" s="168"/>
      <c r="R106" s="168"/>
      <c r="S106" s="168"/>
      <c r="T106" s="169"/>
      <c r="AT106" s="163" t="s">
        <v>118</v>
      </c>
      <c r="AU106" s="163" t="s">
        <v>77</v>
      </c>
      <c r="AV106" s="13" t="s">
        <v>77</v>
      </c>
      <c r="AW106" s="13" t="s">
        <v>32</v>
      </c>
      <c r="AX106" s="13" t="s">
        <v>70</v>
      </c>
      <c r="AY106" s="163" t="s">
        <v>109</v>
      </c>
    </row>
    <row r="107" spans="1:65" s="14" customFormat="1" ht="10">
      <c r="B107" s="170"/>
      <c r="D107" s="162" t="s">
        <v>118</v>
      </c>
      <c r="E107" s="171" t="s">
        <v>3</v>
      </c>
      <c r="F107" s="172" t="s">
        <v>120</v>
      </c>
      <c r="H107" s="173">
        <v>25.645</v>
      </c>
      <c r="I107" s="174"/>
      <c r="L107" s="170"/>
      <c r="M107" s="175"/>
      <c r="N107" s="176"/>
      <c r="O107" s="176"/>
      <c r="P107" s="176"/>
      <c r="Q107" s="176"/>
      <c r="R107" s="176"/>
      <c r="S107" s="176"/>
      <c r="T107" s="177"/>
      <c r="AT107" s="171" t="s">
        <v>118</v>
      </c>
      <c r="AU107" s="171" t="s">
        <v>77</v>
      </c>
      <c r="AV107" s="14" t="s">
        <v>116</v>
      </c>
      <c r="AW107" s="14" t="s">
        <v>32</v>
      </c>
      <c r="AX107" s="14" t="s">
        <v>75</v>
      </c>
      <c r="AY107" s="171" t="s">
        <v>109</v>
      </c>
    </row>
    <row r="108" spans="1:65" s="12" customFormat="1" ht="22.75" customHeight="1">
      <c r="B108" s="134"/>
      <c r="D108" s="135" t="s">
        <v>69</v>
      </c>
      <c r="E108" s="145" t="s">
        <v>135</v>
      </c>
      <c r="F108" s="145" t="s">
        <v>149</v>
      </c>
      <c r="I108" s="137"/>
      <c r="J108" s="146">
        <f>BK108</f>
        <v>0</v>
      </c>
      <c r="L108" s="134"/>
      <c r="M108" s="139"/>
      <c r="N108" s="140"/>
      <c r="O108" s="140"/>
      <c r="P108" s="141">
        <f>SUM(P109:P136)</f>
        <v>0</v>
      </c>
      <c r="Q108" s="140"/>
      <c r="R108" s="141">
        <f>SUM(R109:R136)</f>
        <v>73.725933560000016</v>
      </c>
      <c r="S108" s="140"/>
      <c r="T108" s="142">
        <f>SUM(T109:T136)</f>
        <v>0</v>
      </c>
      <c r="AR108" s="135" t="s">
        <v>75</v>
      </c>
      <c r="AT108" s="143" t="s">
        <v>69</v>
      </c>
      <c r="AU108" s="143" t="s">
        <v>75</v>
      </c>
      <c r="AY108" s="135" t="s">
        <v>109</v>
      </c>
      <c r="BK108" s="144">
        <f>SUM(BK109:BK136)</f>
        <v>0</v>
      </c>
    </row>
    <row r="109" spans="1:65" s="2" customFormat="1" ht="33" customHeight="1">
      <c r="A109" s="33"/>
      <c r="B109" s="147"/>
      <c r="C109" s="148" t="s">
        <v>150</v>
      </c>
      <c r="D109" s="148" t="s">
        <v>111</v>
      </c>
      <c r="E109" s="149" t="s">
        <v>151</v>
      </c>
      <c r="F109" s="150" t="s">
        <v>152</v>
      </c>
      <c r="G109" s="151" t="s">
        <v>114</v>
      </c>
      <c r="H109" s="152">
        <v>214.76</v>
      </c>
      <c r="I109" s="153"/>
      <c r="J109" s="154">
        <f>ROUND(I109*H109,2)</f>
        <v>0</v>
      </c>
      <c r="K109" s="150" t="s">
        <v>115</v>
      </c>
      <c r="L109" s="34"/>
      <c r="M109" s="155" t="s">
        <v>3</v>
      </c>
      <c r="N109" s="156" t="s">
        <v>41</v>
      </c>
      <c r="O109" s="54"/>
      <c r="P109" s="157">
        <f>O109*H109</f>
        <v>0</v>
      </c>
      <c r="Q109" s="157">
        <v>0</v>
      </c>
      <c r="R109" s="157">
        <f>Q109*H109</f>
        <v>0</v>
      </c>
      <c r="S109" s="157">
        <v>0</v>
      </c>
      <c r="T109" s="158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59" t="s">
        <v>116</v>
      </c>
      <c r="AT109" s="159" t="s">
        <v>111</v>
      </c>
      <c r="AU109" s="159" t="s">
        <v>77</v>
      </c>
      <c r="AY109" s="18" t="s">
        <v>109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8" t="s">
        <v>75</v>
      </c>
      <c r="BK109" s="160">
        <f>ROUND(I109*H109,2)</f>
        <v>0</v>
      </c>
      <c r="BL109" s="18" t="s">
        <v>116</v>
      </c>
      <c r="BM109" s="159" t="s">
        <v>153</v>
      </c>
    </row>
    <row r="110" spans="1:65" s="13" customFormat="1" ht="10">
      <c r="B110" s="161"/>
      <c r="D110" s="162" t="s">
        <v>118</v>
      </c>
      <c r="E110" s="163" t="s">
        <v>3</v>
      </c>
      <c r="F110" s="164" t="s">
        <v>154</v>
      </c>
      <c r="H110" s="165">
        <v>101.95</v>
      </c>
      <c r="I110" s="166"/>
      <c r="L110" s="161"/>
      <c r="M110" s="167"/>
      <c r="N110" s="168"/>
      <c r="O110" s="168"/>
      <c r="P110" s="168"/>
      <c r="Q110" s="168"/>
      <c r="R110" s="168"/>
      <c r="S110" s="168"/>
      <c r="T110" s="169"/>
      <c r="AT110" s="163" t="s">
        <v>118</v>
      </c>
      <c r="AU110" s="163" t="s">
        <v>77</v>
      </c>
      <c r="AV110" s="13" t="s">
        <v>77</v>
      </c>
      <c r="AW110" s="13" t="s">
        <v>32</v>
      </c>
      <c r="AX110" s="13" t="s">
        <v>70</v>
      </c>
      <c r="AY110" s="163" t="s">
        <v>109</v>
      </c>
    </row>
    <row r="111" spans="1:65" s="13" customFormat="1" ht="10">
      <c r="B111" s="161"/>
      <c r="D111" s="162" t="s">
        <v>118</v>
      </c>
      <c r="E111" s="163" t="s">
        <v>3</v>
      </c>
      <c r="F111" s="164" t="s">
        <v>155</v>
      </c>
      <c r="H111" s="165">
        <v>112.81</v>
      </c>
      <c r="I111" s="166"/>
      <c r="L111" s="161"/>
      <c r="M111" s="167"/>
      <c r="N111" s="168"/>
      <c r="O111" s="168"/>
      <c r="P111" s="168"/>
      <c r="Q111" s="168"/>
      <c r="R111" s="168"/>
      <c r="S111" s="168"/>
      <c r="T111" s="169"/>
      <c r="AT111" s="163" t="s">
        <v>118</v>
      </c>
      <c r="AU111" s="163" t="s">
        <v>77</v>
      </c>
      <c r="AV111" s="13" t="s">
        <v>77</v>
      </c>
      <c r="AW111" s="13" t="s">
        <v>32</v>
      </c>
      <c r="AX111" s="13" t="s">
        <v>70</v>
      </c>
      <c r="AY111" s="163" t="s">
        <v>109</v>
      </c>
    </row>
    <row r="112" spans="1:65" s="14" customFormat="1" ht="10">
      <c r="B112" s="170"/>
      <c r="D112" s="162" t="s">
        <v>118</v>
      </c>
      <c r="E112" s="171" t="s">
        <v>3</v>
      </c>
      <c r="F112" s="172" t="s">
        <v>120</v>
      </c>
      <c r="H112" s="173">
        <v>214.76</v>
      </c>
      <c r="I112" s="174"/>
      <c r="L112" s="170"/>
      <c r="M112" s="175"/>
      <c r="N112" s="176"/>
      <c r="O112" s="176"/>
      <c r="P112" s="176"/>
      <c r="Q112" s="176"/>
      <c r="R112" s="176"/>
      <c r="S112" s="176"/>
      <c r="T112" s="177"/>
      <c r="AT112" s="171" t="s">
        <v>118</v>
      </c>
      <c r="AU112" s="171" t="s">
        <v>77</v>
      </c>
      <c r="AV112" s="14" t="s">
        <v>116</v>
      </c>
      <c r="AW112" s="14" t="s">
        <v>32</v>
      </c>
      <c r="AX112" s="14" t="s">
        <v>75</v>
      </c>
      <c r="AY112" s="171" t="s">
        <v>109</v>
      </c>
    </row>
    <row r="113" spans="1:65" s="2" customFormat="1" ht="33" customHeight="1">
      <c r="A113" s="33"/>
      <c r="B113" s="147"/>
      <c r="C113" s="148" t="s">
        <v>156</v>
      </c>
      <c r="D113" s="148" t="s">
        <v>111</v>
      </c>
      <c r="E113" s="149" t="s">
        <v>157</v>
      </c>
      <c r="F113" s="150" t="s">
        <v>158</v>
      </c>
      <c r="G113" s="151" t="s">
        <v>114</v>
      </c>
      <c r="H113" s="152">
        <v>214.76</v>
      </c>
      <c r="I113" s="153"/>
      <c r="J113" s="154">
        <f>ROUND(I113*H113,2)</f>
        <v>0</v>
      </c>
      <c r="K113" s="150" t="s">
        <v>115</v>
      </c>
      <c r="L113" s="34"/>
      <c r="M113" s="155" t="s">
        <v>3</v>
      </c>
      <c r="N113" s="156" t="s">
        <v>41</v>
      </c>
      <c r="O113" s="54"/>
      <c r="P113" s="157">
        <f>O113*H113</f>
        <v>0</v>
      </c>
      <c r="Q113" s="157">
        <v>0</v>
      </c>
      <c r="R113" s="157">
        <f>Q113*H113</f>
        <v>0</v>
      </c>
      <c r="S113" s="157">
        <v>0</v>
      </c>
      <c r="T113" s="158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59" t="s">
        <v>116</v>
      </c>
      <c r="AT113" s="159" t="s">
        <v>111</v>
      </c>
      <c r="AU113" s="159" t="s">
        <v>77</v>
      </c>
      <c r="AY113" s="18" t="s">
        <v>109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8" t="s">
        <v>75</v>
      </c>
      <c r="BK113" s="160">
        <f>ROUND(I113*H113,2)</f>
        <v>0</v>
      </c>
      <c r="BL113" s="18" t="s">
        <v>116</v>
      </c>
      <c r="BM113" s="159" t="s">
        <v>159</v>
      </c>
    </row>
    <row r="114" spans="1:65" s="13" customFormat="1" ht="10">
      <c r="B114" s="161"/>
      <c r="D114" s="162" t="s">
        <v>118</v>
      </c>
      <c r="E114" s="163" t="s">
        <v>3</v>
      </c>
      <c r="F114" s="164" t="s">
        <v>154</v>
      </c>
      <c r="H114" s="165">
        <v>101.95</v>
      </c>
      <c r="I114" s="166"/>
      <c r="L114" s="161"/>
      <c r="M114" s="167"/>
      <c r="N114" s="168"/>
      <c r="O114" s="168"/>
      <c r="P114" s="168"/>
      <c r="Q114" s="168"/>
      <c r="R114" s="168"/>
      <c r="S114" s="168"/>
      <c r="T114" s="169"/>
      <c r="AT114" s="163" t="s">
        <v>118</v>
      </c>
      <c r="AU114" s="163" t="s">
        <v>77</v>
      </c>
      <c r="AV114" s="13" t="s">
        <v>77</v>
      </c>
      <c r="AW114" s="13" t="s">
        <v>32</v>
      </c>
      <c r="AX114" s="13" t="s">
        <v>70</v>
      </c>
      <c r="AY114" s="163" t="s">
        <v>109</v>
      </c>
    </row>
    <row r="115" spans="1:65" s="13" customFormat="1" ht="10">
      <c r="B115" s="161"/>
      <c r="D115" s="162" t="s">
        <v>118</v>
      </c>
      <c r="E115" s="163" t="s">
        <v>3</v>
      </c>
      <c r="F115" s="164" t="s">
        <v>155</v>
      </c>
      <c r="H115" s="165">
        <v>112.81</v>
      </c>
      <c r="I115" s="166"/>
      <c r="L115" s="161"/>
      <c r="M115" s="167"/>
      <c r="N115" s="168"/>
      <c r="O115" s="168"/>
      <c r="P115" s="168"/>
      <c r="Q115" s="168"/>
      <c r="R115" s="168"/>
      <c r="S115" s="168"/>
      <c r="T115" s="169"/>
      <c r="AT115" s="163" t="s">
        <v>118</v>
      </c>
      <c r="AU115" s="163" t="s">
        <v>77</v>
      </c>
      <c r="AV115" s="13" t="s">
        <v>77</v>
      </c>
      <c r="AW115" s="13" t="s">
        <v>32</v>
      </c>
      <c r="AX115" s="13" t="s">
        <v>70</v>
      </c>
      <c r="AY115" s="163" t="s">
        <v>109</v>
      </c>
    </row>
    <row r="116" spans="1:65" s="14" customFormat="1" ht="10">
      <c r="B116" s="170"/>
      <c r="D116" s="162" t="s">
        <v>118</v>
      </c>
      <c r="E116" s="171" t="s">
        <v>3</v>
      </c>
      <c r="F116" s="172" t="s">
        <v>120</v>
      </c>
      <c r="H116" s="173">
        <v>214.76</v>
      </c>
      <c r="I116" s="174"/>
      <c r="L116" s="170"/>
      <c r="M116" s="175"/>
      <c r="N116" s="176"/>
      <c r="O116" s="176"/>
      <c r="P116" s="176"/>
      <c r="Q116" s="176"/>
      <c r="R116" s="176"/>
      <c r="S116" s="176"/>
      <c r="T116" s="177"/>
      <c r="AT116" s="171" t="s">
        <v>118</v>
      </c>
      <c r="AU116" s="171" t="s">
        <v>77</v>
      </c>
      <c r="AV116" s="14" t="s">
        <v>116</v>
      </c>
      <c r="AW116" s="14" t="s">
        <v>32</v>
      </c>
      <c r="AX116" s="14" t="s">
        <v>75</v>
      </c>
      <c r="AY116" s="171" t="s">
        <v>109</v>
      </c>
    </row>
    <row r="117" spans="1:65" s="2" customFormat="1" ht="55.5" customHeight="1">
      <c r="A117" s="33"/>
      <c r="B117" s="147"/>
      <c r="C117" s="148" t="s">
        <v>160</v>
      </c>
      <c r="D117" s="148" t="s">
        <v>111</v>
      </c>
      <c r="E117" s="149" t="s">
        <v>161</v>
      </c>
      <c r="F117" s="150" t="s">
        <v>162</v>
      </c>
      <c r="G117" s="151" t="s">
        <v>114</v>
      </c>
      <c r="H117" s="152">
        <v>101.95</v>
      </c>
      <c r="I117" s="153"/>
      <c r="J117" s="154">
        <f>ROUND(I117*H117,2)</f>
        <v>0</v>
      </c>
      <c r="K117" s="150" t="s">
        <v>115</v>
      </c>
      <c r="L117" s="34"/>
      <c r="M117" s="155" t="s">
        <v>3</v>
      </c>
      <c r="N117" s="156" t="s">
        <v>41</v>
      </c>
      <c r="O117" s="54"/>
      <c r="P117" s="157">
        <f>O117*H117</f>
        <v>0</v>
      </c>
      <c r="Q117" s="157">
        <v>0.18995999999999999</v>
      </c>
      <c r="R117" s="157">
        <f>Q117*H117</f>
        <v>19.366422</v>
      </c>
      <c r="S117" s="157">
        <v>0</v>
      </c>
      <c r="T117" s="158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59" t="s">
        <v>116</v>
      </c>
      <c r="AT117" s="159" t="s">
        <v>111</v>
      </c>
      <c r="AU117" s="159" t="s">
        <v>77</v>
      </c>
      <c r="AY117" s="18" t="s">
        <v>109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8" t="s">
        <v>75</v>
      </c>
      <c r="BK117" s="160">
        <f>ROUND(I117*H117,2)</f>
        <v>0</v>
      </c>
      <c r="BL117" s="18" t="s">
        <v>116</v>
      </c>
      <c r="BM117" s="159" t="s">
        <v>163</v>
      </c>
    </row>
    <row r="118" spans="1:65" s="2" customFormat="1" ht="16.5" customHeight="1">
      <c r="A118" s="33"/>
      <c r="B118" s="147"/>
      <c r="C118" s="178" t="s">
        <v>164</v>
      </c>
      <c r="D118" s="178" t="s">
        <v>165</v>
      </c>
      <c r="E118" s="179" t="s">
        <v>166</v>
      </c>
      <c r="F118" s="180" t="s">
        <v>167</v>
      </c>
      <c r="G118" s="181" t="s">
        <v>114</v>
      </c>
      <c r="H118" s="182">
        <v>117.24299999999999</v>
      </c>
      <c r="I118" s="183"/>
      <c r="J118" s="184">
        <f>ROUND(I118*H118,2)</f>
        <v>0</v>
      </c>
      <c r="K118" s="180" t="s">
        <v>115</v>
      </c>
      <c r="L118" s="185"/>
      <c r="M118" s="186" t="s">
        <v>3</v>
      </c>
      <c r="N118" s="187" t="s">
        <v>41</v>
      </c>
      <c r="O118" s="54"/>
      <c r="P118" s="157">
        <f>O118*H118</f>
        <v>0</v>
      </c>
      <c r="Q118" s="157">
        <v>0.11799999999999999</v>
      </c>
      <c r="R118" s="157">
        <f>Q118*H118</f>
        <v>13.834673999999998</v>
      </c>
      <c r="S118" s="157">
        <v>0</v>
      </c>
      <c r="T118" s="158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59" t="s">
        <v>150</v>
      </c>
      <c r="AT118" s="159" t="s">
        <v>165</v>
      </c>
      <c r="AU118" s="159" t="s">
        <v>77</v>
      </c>
      <c r="AY118" s="18" t="s">
        <v>109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8" t="s">
        <v>75</v>
      </c>
      <c r="BK118" s="160">
        <f>ROUND(I118*H118,2)</f>
        <v>0</v>
      </c>
      <c r="BL118" s="18" t="s">
        <v>116</v>
      </c>
      <c r="BM118" s="159" t="s">
        <v>168</v>
      </c>
    </row>
    <row r="119" spans="1:65" s="13" customFormat="1" ht="10">
      <c r="B119" s="161"/>
      <c r="D119" s="162" t="s">
        <v>118</v>
      </c>
      <c r="E119" s="163" t="s">
        <v>3</v>
      </c>
      <c r="F119" s="164" t="s">
        <v>154</v>
      </c>
      <c r="H119" s="165">
        <v>101.95</v>
      </c>
      <c r="I119" s="166"/>
      <c r="L119" s="161"/>
      <c r="M119" s="167"/>
      <c r="N119" s="168"/>
      <c r="O119" s="168"/>
      <c r="P119" s="168"/>
      <c r="Q119" s="168"/>
      <c r="R119" s="168"/>
      <c r="S119" s="168"/>
      <c r="T119" s="169"/>
      <c r="AT119" s="163" t="s">
        <v>118</v>
      </c>
      <c r="AU119" s="163" t="s">
        <v>77</v>
      </c>
      <c r="AV119" s="13" t="s">
        <v>77</v>
      </c>
      <c r="AW119" s="13" t="s">
        <v>32</v>
      </c>
      <c r="AX119" s="13" t="s">
        <v>70</v>
      </c>
      <c r="AY119" s="163" t="s">
        <v>109</v>
      </c>
    </row>
    <row r="120" spans="1:65" s="14" customFormat="1" ht="10">
      <c r="B120" s="170"/>
      <c r="D120" s="162" t="s">
        <v>118</v>
      </c>
      <c r="E120" s="171" t="s">
        <v>3</v>
      </c>
      <c r="F120" s="172" t="s">
        <v>120</v>
      </c>
      <c r="H120" s="173">
        <v>101.95</v>
      </c>
      <c r="I120" s="174"/>
      <c r="L120" s="170"/>
      <c r="M120" s="175"/>
      <c r="N120" s="176"/>
      <c r="O120" s="176"/>
      <c r="P120" s="176"/>
      <c r="Q120" s="176"/>
      <c r="R120" s="176"/>
      <c r="S120" s="176"/>
      <c r="T120" s="177"/>
      <c r="AT120" s="171" t="s">
        <v>118</v>
      </c>
      <c r="AU120" s="171" t="s">
        <v>77</v>
      </c>
      <c r="AV120" s="14" t="s">
        <v>116</v>
      </c>
      <c r="AW120" s="14" t="s">
        <v>32</v>
      </c>
      <c r="AX120" s="14" t="s">
        <v>75</v>
      </c>
      <c r="AY120" s="171" t="s">
        <v>109</v>
      </c>
    </row>
    <row r="121" spans="1:65" s="13" customFormat="1" ht="10">
      <c r="B121" s="161"/>
      <c r="D121" s="162" t="s">
        <v>118</v>
      </c>
      <c r="F121" s="164" t="s">
        <v>169</v>
      </c>
      <c r="H121" s="165">
        <v>117.24299999999999</v>
      </c>
      <c r="I121" s="166"/>
      <c r="L121" s="161"/>
      <c r="M121" s="167"/>
      <c r="N121" s="168"/>
      <c r="O121" s="168"/>
      <c r="P121" s="168"/>
      <c r="Q121" s="168"/>
      <c r="R121" s="168"/>
      <c r="S121" s="168"/>
      <c r="T121" s="169"/>
      <c r="AT121" s="163" t="s">
        <v>118</v>
      </c>
      <c r="AU121" s="163" t="s">
        <v>77</v>
      </c>
      <c r="AV121" s="13" t="s">
        <v>77</v>
      </c>
      <c r="AW121" s="13" t="s">
        <v>4</v>
      </c>
      <c r="AX121" s="13" t="s">
        <v>75</v>
      </c>
      <c r="AY121" s="163" t="s">
        <v>109</v>
      </c>
    </row>
    <row r="122" spans="1:65" s="2" customFormat="1" ht="55.5" customHeight="1">
      <c r="A122" s="33"/>
      <c r="B122" s="147"/>
      <c r="C122" s="148" t="s">
        <v>170</v>
      </c>
      <c r="D122" s="148" t="s">
        <v>111</v>
      </c>
      <c r="E122" s="149" t="s">
        <v>171</v>
      </c>
      <c r="F122" s="150" t="s">
        <v>172</v>
      </c>
      <c r="G122" s="151" t="s">
        <v>114</v>
      </c>
      <c r="H122" s="152">
        <v>112.81</v>
      </c>
      <c r="I122" s="153"/>
      <c r="J122" s="154">
        <f>ROUND(I122*H122,2)</f>
        <v>0</v>
      </c>
      <c r="K122" s="150" t="s">
        <v>115</v>
      </c>
      <c r="L122" s="34"/>
      <c r="M122" s="155" t="s">
        <v>3</v>
      </c>
      <c r="N122" s="156" t="s">
        <v>41</v>
      </c>
      <c r="O122" s="54"/>
      <c r="P122" s="157">
        <f>O122*H122</f>
        <v>0</v>
      </c>
      <c r="Q122" s="157">
        <v>0.10100000000000001</v>
      </c>
      <c r="R122" s="157">
        <f>Q122*H122</f>
        <v>11.39381</v>
      </c>
      <c r="S122" s="157">
        <v>0</v>
      </c>
      <c r="T122" s="158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9" t="s">
        <v>116</v>
      </c>
      <c r="AT122" s="159" t="s">
        <v>111</v>
      </c>
      <c r="AU122" s="159" t="s">
        <v>77</v>
      </c>
      <c r="AY122" s="18" t="s">
        <v>109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8" t="s">
        <v>75</v>
      </c>
      <c r="BK122" s="160">
        <f>ROUND(I122*H122,2)</f>
        <v>0</v>
      </c>
      <c r="BL122" s="18" t="s">
        <v>116</v>
      </c>
      <c r="BM122" s="159" t="s">
        <v>173</v>
      </c>
    </row>
    <row r="123" spans="1:65" s="13" customFormat="1" ht="10">
      <c r="B123" s="161"/>
      <c r="D123" s="162" t="s">
        <v>118</v>
      </c>
      <c r="E123" s="163" t="s">
        <v>3</v>
      </c>
      <c r="F123" s="164" t="s">
        <v>174</v>
      </c>
      <c r="H123" s="165">
        <v>112.81</v>
      </c>
      <c r="I123" s="166"/>
      <c r="L123" s="161"/>
      <c r="M123" s="167"/>
      <c r="N123" s="168"/>
      <c r="O123" s="168"/>
      <c r="P123" s="168"/>
      <c r="Q123" s="168"/>
      <c r="R123" s="168"/>
      <c r="S123" s="168"/>
      <c r="T123" s="169"/>
      <c r="AT123" s="163" t="s">
        <v>118</v>
      </c>
      <c r="AU123" s="163" t="s">
        <v>77</v>
      </c>
      <c r="AV123" s="13" t="s">
        <v>77</v>
      </c>
      <c r="AW123" s="13" t="s">
        <v>32</v>
      </c>
      <c r="AX123" s="13" t="s">
        <v>70</v>
      </c>
      <c r="AY123" s="163" t="s">
        <v>109</v>
      </c>
    </row>
    <row r="124" spans="1:65" s="14" customFormat="1" ht="10">
      <c r="B124" s="170"/>
      <c r="D124" s="162" t="s">
        <v>118</v>
      </c>
      <c r="E124" s="171" t="s">
        <v>3</v>
      </c>
      <c r="F124" s="172" t="s">
        <v>120</v>
      </c>
      <c r="H124" s="173">
        <v>112.81</v>
      </c>
      <c r="I124" s="174"/>
      <c r="L124" s="170"/>
      <c r="M124" s="175"/>
      <c r="N124" s="176"/>
      <c r="O124" s="176"/>
      <c r="P124" s="176"/>
      <c r="Q124" s="176"/>
      <c r="R124" s="176"/>
      <c r="S124" s="176"/>
      <c r="T124" s="177"/>
      <c r="AT124" s="171" t="s">
        <v>118</v>
      </c>
      <c r="AU124" s="171" t="s">
        <v>77</v>
      </c>
      <c r="AV124" s="14" t="s">
        <v>116</v>
      </c>
      <c r="AW124" s="14" t="s">
        <v>32</v>
      </c>
      <c r="AX124" s="14" t="s">
        <v>75</v>
      </c>
      <c r="AY124" s="171" t="s">
        <v>109</v>
      </c>
    </row>
    <row r="125" spans="1:65" s="2" customFormat="1" ht="21.75" customHeight="1">
      <c r="A125" s="33"/>
      <c r="B125" s="147"/>
      <c r="C125" s="178" t="s">
        <v>175</v>
      </c>
      <c r="D125" s="178" t="s">
        <v>165</v>
      </c>
      <c r="E125" s="179" t="s">
        <v>176</v>
      </c>
      <c r="F125" s="180" t="s">
        <v>177</v>
      </c>
      <c r="G125" s="181" t="s">
        <v>114</v>
      </c>
      <c r="H125" s="182">
        <v>129.732</v>
      </c>
      <c r="I125" s="183"/>
      <c r="J125" s="184">
        <f>ROUND(I125*H125,2)</f>
        <v>0</v>
      </c>
      <c r="K125" s="180" t="s">
        <v>115</v>
      </c>
      <c r="L125" s="185"/>
      <c r="M125" s="186" t="s">
        <v>3</v>
      </c>
      <c r="N125" s="187" t="s">
        <v>41</v>
      </c>
      <c r="O125" s="54"/>
      <c r="P125" s="157">
        <f>O125*H125</f>
        <v>0</v>
      </c>
      <c r="Q125" s="157">
        <v>8.3330000000000001E-2</v>
      </c>
      <c r="R125" s="157">
        <f>Q125*H125</f>
        <v>10.810567560000001</v>
      </c>
      <c r="S125" s="157">
        <v>0</v>
      </c>
      <c r="T125" s="158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9" t="s">
        <v>150</v>
      </c>
      <c r="AT125" s="159" t="s">
        <v>165</v>
      </c>
      <c r="AU125" s="159" t="s">
        <v>77</v>
      </c>
      <c r="AY125" s="18" t="s">
        <v>109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8" t="s">
        <v>75</v>
      </c>
      <c r="BK125" s="160">
        <f>ROUND(I125*H125,2)</f>
        <v>0</v>
      </c>
      <c r="BL125" s="18" t="s">
        <v>116</v>
      </c>
      <c r="BM125" s="159" t="s">
        <v>178</v>
      </c>
    </row>
    <row r="126" spans="1:65" s="13" customFormat="1" ht="10">
      <c r="B126" s="161"/>
      <c r="D126" s="162" t="s">
        <v>118</v>
      </c>
      <c r="E126" s="163" t="s">
        <v>3</v>
      </c>
      <c r="F126" s="164" t="s">
        <v>179</v>
      </c>
      <c r="H126" s="165">
        <v>112.81</v>
      </c>
      <c r="I126" s="166"/>
      <c r="L126" s="161"/>
      <c r="M126" s="167"/>
      <c r="N126" s="168"/>
      <c r="O126" s="168"/>
      <c r="P126" s="168"/>
      <c r="Q126" s="168"/>
      <c r="R126" s="168"/>
      <c r="S126" s="168"/>
      <c r="T126" s="169"/>
      <c r="AT126" s="163" t="s">
        <v>118</v>
      </c>
      <c r="AU126" s="163" t="s">
        <v>77</v>
      </c>
      <c r="AV126" s="13" t="s">
        <v>77</v>
      </c>
      <c r="AW126" s="13" t="s">
        <v>32</v>
      </c>
      <c r="AX126" s="13" t="s">
        <v>70</v>
      </c>
      <c r="AY126" s="163" t="s">
        <v>109</v>
      </c>
    </row>
    <row r="127" spans="1:65" s="14" customFormat="1" ht="10">
      <c r="B127" s="170"/>
      <c r="D127" s="162" t="s">
        <v>118</v>
      </c>
      <c r="E127" s="171" t="s">
        <v>3</v>
      </c>
      <c r="F127" s="172" t="s">
        <v>120</v>
      </c>
      <c r="H127" s="173">
        <v>112.81</v>
      </c>
      <c r="I127" s="174"/>
      <c r="L127" s="170"/>
      <c r="M127" s="175"/>
      <c r="N127" s="176"/>
      <c r="O127" s="176"/>
      <c r="P127" s="176"/>
      <c r="Q127" s="176"/>
      <c r="R127" s="176"/>
      <c r="S127" s="176"/>
      <c r="T127" s="177"/>
      <c r="AT127" s="171" t="s">
        <v>118</v>
      </c>
      <c r="AU127" s="171" t="s">
        <v>77</v>
      </c>
      <c r="AV127" s="14" t="s">
        <v>116</v>
      </c>
      <c r="AW127" s="14" t="s">
        <v>32</v>
      </c>
      <c r="AX127" s="14" t="s">
        <v>75</v>
      </c>
      <c r="AY127" s="171" t="s">
        <v>109</v>
      </c>
    </row>
    <row r="128" spans="1:65" s="13" customFormat="1" ht="10">
      <c r="B128" s="161"/>
      <c r="D128" s="162" t="s">
        <v>118</v>
      </c>
      <c r="F128" s="164" t="s">
        <v>180</v>
      </c>
      <c r="H128" s="165">
        <v>129.732</v>
      </c>
      <c r="I128" s="166"/>
      <c r="L128" s="161"/>
      <c r="M128" s="167"/>
      <c r="N128" s="168"/>
      <c r="O128" s="168"/>
      <c r="P128" s="168"/>
      <c r="Q128" s="168"/>
      <c r="R128" s="168"/>
      <c r="S128" s="168"/>
      <c r="T128" s="169"/>
      <c r="AT128" s="163" t="s">
        <v>118</v>
      </c>
      <c r="AU128" s="163" t="s">
        <v>77</v>
      </c>
      <c r="AV128" s="13" t="s">
        <v>77</v>
      </c>
      <c r="AW128" s="13" t="s">
        <v>4</v>
      </c>
      <c r="AX128" s="13" t="s">
        <v>75</v>
      </c>
      <c r="AY128" s="163" t="s">
        <v>109</v>
      </c>
    </row>
    <row r="129" spans="1:65" s="2" customFormat="1" ht="21.75" customHeight="1">
      <c r="A129" s="33"/>
      <c r="B129" s="147"/>
      <c r="C129" s="148" t="s">
        <v>181</v>
      </c>
      <c r="D129" s="148" t="s">
        <v>111</v>
      </c>
      <c r="E129" s="149" t="s">
        <v>182</v>
      </c>
      <c r="F129" s="150" t="s">
        <v>183</v>
      </c>
      <c r="G129" s="151" t="s">
        <v>127</v>
      </c>
      <c r="H129" s="152">
        <v>106</v>
      </c>
      <c r="I129" s="153"/>
      <c r="J129" s="154">
        <f>ROUND(I129*H129,2)</f>
        <v>0</v>
      </c>
      <c r="K129" s="150" t="s">
        <v>115</v>
      </c>
      <c r="L129" s="34"/>
      <c r="M129" s="155" t="s">
        <v>3</v>
      </c>
      <c r="N129" s="156" t="s">
        <v>41</v>
      </c>
      <c r="O129" s="54"/>
      <c r="P129" s="157">
        <f>O129*H129</f>
        <v>0</v>
      </c>
      <c r="Q129" s="157">
        <v>1.0000000000000001E-5</v>
      </c>
      <c r="R129" s="157">
        <f>Q129*H129</f>
        <v>1.0600000000000002E-3</v>
      </c>
      <c r="S129" s="157">
        <v>0</v>
      </c>
      <c r="T129" s="158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9" t="s">
        <v>116</v>
      </c>
      <c r="AT129" s="159" t="s">
        <v>111</v>
      </c>
      <c r="AU129" s="159" t="s">
        <v>77</v>
      </c>
      <c r="AY129" s="18" t="s">
        <v>109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8" t="s">
        <v>75</v>
      </c>
      <c r="BK129" s="160">
        <f>ROUND(I129*H129,2)</f>
        <v>0</v>
      </c>
      <c r="BL129" s="18" t="s">
        <v>116</v>
      </c>
      <c r="BM129" s="159" t="s">
        <v>184</v>
      </c>
    </row>
    <row r="130" spans="1:65" s="13" customFormat="1" ht="10">
      <c r="B130" s="161"/>
      <c r="D130" s="162" t="s">
        <v>118</v>
      </c>
      <c r="E130" s="163" t="s">
        <v>3</v>
      </c>
      <c r="F130" s="164" t="s">
        <v>185</v>
      </c>
      <c r="H130" s="165">
        <v>41</v>
      </c>
      <c r="I130" s="166"/>
      <c r="L130" s="161"/>
      <c r="M130" s="167"/>
      <c r="N130" s="168"/>
      <c r="O130" s="168"/>
      <c r="P130" s="168"/>
      <c r="Q130" s="168"/>
      <c r="R130" s="168"/>
      <c r="S130" s="168"/>
      <c r="T130" s="169"/>
      <c r="AT130" s="163" t="s">
        <v>118</v>
      </c>
      <c r="AU130" s="163" t="s">
        <v>77</v>
      </c>
      <c r="AV130" s="13" t="s">
        <v>77</v>
      </c>
      <c r="AW130" s="13" t="s">
        <v>32</v>
      </c>
      <c r="AX130" s="13" t="s">
        <v>70</v>
      </c>
      <c r="AY130" s="163" t="s">
        <v>109</v>
      </c>
    </row>
    <row r="131" spans="1:65" s="13" customFormat="1" ht="10">
      <c r="B131" s="161"/>
      <c r="D131" s="162" t="s">
        <v>118</v>
      </c>
      <c r="E131" s="163" t="s">
        <v>3</v>
      </c>
      <c r="F131" s="164" t="s">
        <v>186</v>
      </c>
      <c r="H131" s="165">
        <v>25</v>
      </c>
      <c r="I131" s="166"/>
      <c r="L131" s="161"/>
      <c r="M131" s="167"/>
      <c r="N131" s="168"/>
      <c r="O131" s="168"/>
      <c r="P131" s="168"/>
      <c r="Q131" s="168"/>
      <c r="R131" s="168"/>
      <c r="S131" s="168"/>
      <c r="T131" s="169"/>
      <c r="AT131" s="163" t="s">
        <v>118</v>
      </c>
      <c r="AU131" s="163" t="s">
        <v>77</v>
      </c>
      <c r="AV131" s="13" t="s">
        <v>77</v>
      </c>
      <c r="AW131" s="13" t="s">
        <v>32</v>
      </c>
      <c r="AX131" s="13" t="s">
        <v>70</v>
      </c>
      <c r="AY131" s="163" t="s">
        <v>109</v>
      </c>
    </row>
    <row r="132" spans="1:65" s="13" customFormat="1" ht="10">
      <c r="B132" s="161"/>
      <c r="D132" s="162" t="s">
        <v>118</v>
      </c>
      <c r="E132" s="163" t="s">
        <v>3</v>
      </c>
      <c r="F132" s="164" t="s">
        <v>187</v>
      </c>
      <c r="H132" s="165">
        <v>26</v>
      </c>
      <c r="I132" s="166"/>
      <c r="L132" s="161"/>
      <c r="M132" s="167"/>
      <c r="N132" s="168"/>
      <c r="O132" s="168"/>
      <c r="P132" s="168"/>
      <c r="Q132" s="168"/>
      <c r="R132" s="168"/>
      <c r="S132" s="168"/>
      <c r="T132" s="169"/>
      <c r="AT132" s="163" t="s">
        <v>118</v>
      </c>
      <c r="AU132" s="163" t="s">
        <v>77</v>
      </c>
      <c r="AV132" s="13" t="s">
        <v>77</v>
      </c>
      <c r="AW132" s="13" t="s">
        <v>32</v>
      </c>
      <c r="AX132" s="13" t="s">
        <v>70</v>
      </c>
      <c r="AY132" s="163" t="s">
        <v>109</v>
      </c>
    </row>
    <row r="133" spans="1:65" s="13" customFormat="1" ht="10">
      <c r="B133" s="161"/>
      <c r="D133" s="162" t="s">
        <v>118</v>
      </c>
      <c r="E133" s="163" t="s">
        <v>3</v>
      </c>
      <c r="F133" s="164" t="s">
        <v>188</v>
      </c>
      <c r="H133" s="165">
        <v>14</v>
      </c>
      <c r="I133" s="166"/>
      <c r="L133" s="161"/>
      <c r="M133" s="167"/>
      <c r="N133" s="168"/>
      <c r="O133" s="168"/>
      <c r="P133" s="168"/>
      <c r="Q133" s="168"/>
      <c r="R133" s="168"/>
      <c r="S133" s="168"/>
      <c r="T133" s="169"/>
      <c r="AT133" s="163" t="s">
        <v>118</v>
      </c>
      <c r="AU133" s="163" t="s">
        <v>77</v>
      </c>
      <c r="AV133" s="13" t="s">
        <v>77</v>
      </c>
      <c r="AW133" s="13" t="s">
        <v>32</v>
      </c>
      <c r="AX133" s="13" t="s">
        <v>70</v>
      </c>
      <c r="AY133" s="163" t="s">
        <v>109</v>
      </c>
    </row>
    <row r="134" spans="1:65" s="14" customFormat="1" ht="10">
      <c r="B134" s="170"/>
      <c r="D134" s="162" t="s">
        <v>118</v>
      </c>
      <c r="E134" s="171" t="s">
        <v>3</v>
      </c>
      <c r="F134" s="172" t="s">
        <v>120</v>
      </c>
      <c r="H134" s="173">
        <v>106</v>
      </c>
      <c r="I134" s="174"/>
      <c r="L134" s="170"/>
      <c r="M134" s="175"/>
      <c r="N134" s="176"/>
      <c r="O134" s="176"/>
      <c r="P134" s="176"/>
      <c r="Q134" s="176"/>
      <c r="R134" s="176"/>
      <c r="S134" s="176"/>
      <c r="T134" s="177"/>
      <c r="AT134" s="171" t="s">
        <v>118</v>
      </c>
      <c r="AU134" s="171" t="s">
        <v>77</v>
      </c>
      <c r="AV134" s="14" t="s">
        <v>116</v>
      </c>
      <c r="AW134" s="14" t="s">
        <v>32</v>
      </c>
      <c r="AX134" s="14" t="s">
        <v>75</v>
      </c>
      <c r="AY134" s="171" t="s">
        <v>109</v>
      </c>
    </row>
    <row r="135" spans="1:65" s="2" customFormat="1" ht="33" customHeight="1">
      <c r="A135" s="33"/>
      <c r="B135" s="147"/>
      <c r="C135" s="148" t="s">
        <v>9</v>
      </c>
      <c r="D135" s="148" t="s">
        <v>111</v>
      </c>
      <c r="E135" s="149" t="s">
        <v>189</v>
      </c>
      <c r="F135" s="150" t="s">
        <v>190</v>
      </c>
      <c r="G135" s="151" t="s">
        <v>114</v>
      </c>
      <c r="H135" s="152">
        <v>121</v>
      </c>
      <c r="I135" s="153"/>
      <c r="J135" s="154">
        <f>ROUND(I135*H135,2)</f>
        <v>0</v>
      </c>
      <c r="K135" s="150" t="s">
        <v>115</v>
      </c>
      <c r="L135" s="34"/>
      <c r="M135" s="155" t="s">
        <v>3</v>
      </c>
      <c r="N135" s="156" t="s">
        <v>41</v>
      </c>
      <c r="O135" s="54"/>
      <c r="P135" s="157">
        <f>O135*H135</f>
        <v>0</v>
      </c>
      <c r="Q135" s="157">
        <v>0.15140000000000001</v>
      </c>
      <c r="R135" s="157">
        <f>Q135*H135</f>
        <v>18.319400000000002</v>
      </c>
      <c r="S135" s="157">
        <v>0</v>
      </c>
      <c r="T135" s="158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9" t="s">
        <v>116</v>
      </c>
      <c r="AT135" s="159" t="s">
        <v>111</v>
      </c>
      <c r="AU135" s="159" t="s">
        <v>77</v>
      </c>
      <c r="AY135" s="18" t="s">
        <v>109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8" t="s">
        <v>75</v>
      </c>
      <c r="BK135" s="160">
        <f>ROUND(I135*H135,2)</f>
        <v>0</v>
      </c>
      <c r="BL135" s="18" t="s">
        <v>116</v>
      </c>
      <c r="BM135" s="159" t="s">
        <v>191</v>
      </c>
    </row>
    <row r="136" spans="1:65" s="13" customFormat="1" ht="10">
      <c r="B136" s="161"/>
      <c r="D136" s="162" t="s">
        <v>118</v>
      </c>
      <c r="E136" s="163" t="s">
        <v>3</v>
      </c>
      <c r="F136" s="164" t="s">
        <v>192</v>
      </c>
      <c r="H136" s="165">
        <v>121</v>
      </c>
      <c r="I136" s="166"/>
      <c r="L136" s="161"/>
      <c r="M136" s="167"/>
      <c r="N136" s="168"/>
      <c r="O136" s="168"/>
      <c r="P136" s="168"/>
      <c r="Q136" s="168"/>
      <c r="R136" s="168"/>
      <c r="S136" s="168"/>
      <c r="T136" s="169"/>
      <c r="AT136" s="163" t="s">
        <v>118</v>
      </c>
      <c r="AU136" s="163" t="s">
        <v>77</v>
      </c>
      <c r="AV136" s="13" t="s">
        <v>77</v>
      </c>
      <c r="AW136" s="13" t="s">
        <v>32</v>
      </c>
      <c r="AX136" s="13" t="s">
        <v>75</v>
      </c>
      <c r="AY136" s="163" t="s">
        <v>109</v>
      </c>
    </row>
    <row r="137" spans="1:65" s="12" customFormat="1" ht="22.75" customHeight="1">
      <c r="B137" s="134"/>
      <c r="D137" s="135" t="s">
        <v>69</v>
      </c>
      <c r="E137" s="145" t="s">
        <v>156</v>
      </c>
      <c r="F137" s="145" t="s">
        <v>193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SUM(P138:P160)</f>
        <v>0</v>
      </c>
      <c r="Q137" s="140"/>
      <c r="R137" s="141">
        <f>SUM(R138:R160)</f>
        <v>71.908441699999997</v>
      </c>
      <c r="S137" s="140"/>
      <c r="T137" s="142">
        <f>SUM(T138:T160)</f>
        <v>0</v>
      </c>
      <c r="AR137" s="135" t="s">
        <v>75</v>
      </c>
      <c r="AT137" s="143" t="s">
        <v>69</v>
      </c>
      <c r="AU137" s="143" t="s">
        <v>75</v>
      </c>
      <c r="AY137" s="135" t="s">
        <v>109</v>
      </c>
      <c r="BK137" s="144">
        <f>SUM(BK138:BK160)</f>
        <v>0</v>
      </c>
    </row>
    <row r="138" spans="1:65" s="2" customFormat="1" ht="55.5" customHeight="1">
      <c r="A138" s="33"/>
      <c r="B138" s="147"/>
      <c r="C138" s="148" t="s">
        <v>194</v>
      </c>
      <c r="D138" s="148" t="s">
        <v>111</v>
      </c>
      <c r="E138" s="149" t="s">
        <v>195</v>
      </c>
      <c r="F138" s="150" t="s">
        <v>196</v>
      </c>
      <c r="G138" s="151" t="s">
        <v>127</v>
      </c>
      <c r="H138" s="152">
        <v>312</v>
      </c>
      <c r="I138" s="153"/>
      <c r="J138" s="154">
        <f>ROUND(I138*H138,2)</f>
        <v>0</v>
      </c>
      <c r="K138" s="150" t="s">
        <v>115</v>
      </c>
      <c r="L138" s="34"/>
      <c r="M138" s="155" t="s">
        <v>3</v>
      </c>
      <c r="N138" s="156" t="s">
        <v>41</v>
      </c>
      <c r="O138" s="54"/>
      <c r="P138" s="157">
        <f>O138*H138</f>
        <v>0</v>
      </c>
      <c r="Q138" s="157">
        <v>8.9779999999999999E-2</v>
      </c>
      <c r="R138" s="157">
        <f>Q138*H138</f>
        <v>28.01136</v>
      </c>
      <c r="S138" s="157">
        <v>0</v>
      </c>
      <c r="T138" s="158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9" t="s">
        <v>116</v>
      </c>
      <c r="AT138" s="159" t="s">
        <v>111</v>
      </c>
      <c r="AU138" s="159" t="s">
        <v>77</v>
      </c>
      <c r="AY138" s="18" t="s">
        <v>109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8" t="s">
        <v>75</v>
      </c>
      <c r="BK138" s="160">
        <f>ROUND(I138*H138,2)</f>
        <v>0</v>
      </c>
      <c r="BL138" s="18" t="s">
        <v>116</v>
      </c>
      <c r="BM138" s="159" t="s">
        <v>197</v>
      </c>
    </row>
    <row r="139" spans="1:65" s="13" customFormat="1" ht="10">
      <c r="B139" s="161"/>
      <c r="D139" s="162" t="s">
        <v>118</v>
      </c>
      <c r="E139" s="163" t="s">
        <v>3</v>
      </c>
      <c r="F139" s="164" t="s">
        <v>198</v>
      </c>
      <c r="H139" s="165">
        <v>82</v>
      </c>
      <c r="I139" s="166"/>
      <c r="L139" s="161"/>
      <c r="M139" s="167"/>
      <c r="N139" s="168"/>
      <c r="O139" s="168"/>
      <c r="P139" s="168"/>
      <c r="Q139" s="168"/>
      <c r="R139" s="168"/>
      <c r="S139" s="168"/>
      <c r="T139" s="169"/>
      <c r="AT139" s="163" t="s">
        <v>118</v>
      </c>
      <c r="AU139" s="163" t="s">
        <v>77</v>
      </c>
      <c r="AV139" s="13" t="s">
        <v>77</v>
      </c>
      <c r="AW139" s="13" t="s">
        <v>32</v>
      </c>
      <c r="AX139" s="13" t="s">
        <v>70</v>
      </c>
      <c r="AY139" s="163" t="s">
        <v>109</v>
      </c>
    </row>
    <row r="140" spans="1:65" s="13" customFormat="1" ht="10">
      <c r="B140" s="161"/>
      <c r="D140" s="162" t="s">
        <v>118</v>
      </c>
      <c r="E140" s="163" t="s">
        <v>3</v>
      </c>
      <c r="F140" s="164" t="s">
        <v>199</v>
      </c>
      <c r="H140" s="165">
        <v>50</v>
      </c>
      <c r="I140" s="166"/>
      <c r="L140" s="161"/>
      <c r="M140" s="167"/>
      <c r="N140" s="168"/>
      <c r="O140" s="168"/>
      <c r="P140" s="168"/>
      <c r="Q140" s="168"/>
      <c r="R140" s="168"/>
      <c r="S140" s="168"/>
      <c r="T140" s="169"/>
      <c r="AT140" s="163" t="s">
        <v>118</v>
      </c>
      <c r="AU140" s="163" t="s">
        <v>77</v>
      </c>
      <c r="AV140" s="13" t="s">
        <v>77</v>
      </c>
      <c r="AW140" s="13" t="s">
        <v>32</v>
      </c>
      <c r="AX140" s="13" t="s">
        <v>70</v>
      </c>
      <c r="AY140" s="163" t="s">
        <v>109</v>
      </c>
    </row>
    <row r="141" spans="1:65" s="13" customFormat="1" ht="10">
      <c r="B141" s="161"/>
      <c r="D141" s="162" t="s">
        <v>118</v>
      </c>
      <c r="E141" s="163" t="s">
        <v>3</v>
      </c>
      <c r="F141" s="164" t="s">
        <v>200</v>
      </c>
      <c r="H141" s="165">
        <v>137</v>
      </c>
      <c r="I141" s="166"/>
      <c r="L141" s="161"/>
      <c r="M141" s="167"/>
      <c r="N141" s="168"/>
      <c r="O141" s="168"/>
      <c r="P141" s="168"/>
      <c r="Q141" s="168"/>
      <c r="R141" s="168"/>
      <c r="S141" s="168"/>
      <c r="T141" s="169"/>
      <c r="AT141" s="163" t="s">
        <v>118</v>
      </c>
      <c r="AU141" s="163" t="s">
        <v>77</v>
      </c>
      <c r="AV141" s="13" t="s">
        <v>77</v>
      </c>
      <c r="AW141" s="13" t="s">
        <v>32</v>
      </c>
      <c r="AX141" s="13" t="s">
        <v>70</v>
      </c>
      <c r="AY141" s="163" t="s">
        <v>109</v>
      </c>
    </row>
    <row r="142" spans="1:65" s="13" customFormat="1" ht="10">
      <c r="B142" s="161"/>
      <c r="D142" s="162" t="s">
        <v>118</v>
      </c>
      <c r="E142" s="163" t="s">
        <v>3</v>
      </c>
      <c r="F142" s="164" t="s">
        <v>201</v>
      </c>
      <c r="H142" s="165">
        <v>26</v>
      </c>
      <c r="I142" s="166"/>
      <c r="L142" s="161"/>
      <c r="M142" s="167"/>
      <c r="N142" s="168"/>
      <c r="O142" s="168"/>
      <c r="P142" s="168"/>
      <c r="Q142" s="168"/>
      <c r="R142" s="168"/>
      <c r="S142" s="168"/>
      <c r="T142" s="169"/>
      <c r="AT142" s="163" t="s">
        <v>118</v>
      </c>
      <c r="AU142" s="163" t="s">
        <v>77</v>
      </c>
      <c r="AV142" s="13" t="s">
        <v>77</v>
      </c>
      <c r="AW142" s="13" t="s">
        <v>32</v>
      </c>
      <c r="AX142" s="13" t="s">
        <v>70</v>
      </c>
      <c r="AY142" s="163" t="s">
        <v>109</v>
      </c>
    </row>
    <row r="143" spans="1:65" s="13" customFormat="1" ht="10">
      <c r="B143" s="161"/>
      <c r="D143" s="162" t="s">
        <v>118</v>
      </c>
      <c r="E143" s="163" t="s">
        <v>3</v>
      </c>
      <c r="F143" s="164" t="s">
        <v>202</v>
      </c>
      <c r="H143" s="165">
        <v>17</v>
      </c>
      <c r="I143" s="166"/>
      <c r="L143" s="161"/>
      <c r="M143" s="167"/>
      <c r="N143" s="168"/>
      <c r="O143" s="168"/>
      <c r="P143" s="168"/>
      <c r="Q143" s="168"/>
      <c r="R143" s="168"/>
      <c r="S143" s="168"/>
      <c r="T143" s="169"/>
      <c r="AT143" s="163" t="s">
        <v>118</v>
      </c>
      <c r="AU143" s="163" t="s">
        <v>77</v>
      </c>
      <c r="AV143" s="13" t="s">
        <v>77</v>
      </c>
      <c r="AW143" s="13" t="s">
        <v>32</v>
      </c>
      <c r="AX143" s="13" t="s">
        <v>70</v>
      </c>
      <c r="AY143" s="163" t="s">
        <v>109</v>
      </c>
    </row>
    <row r="144" spans="1:65" s="14" customFormat="1" ht="10">
      <c r="B144" s="170"/>
      <c r="D144" s="162" t="s">
        <v>118</v>
      </c>
      <c r="E144" s="171" t="s">
        <v>3</v>
      </c>
      <c r="F144" s="172" t="s">
        <v>120</v>
      </c>
      <c r="H144" s="173">
        <v>312</v>
      </c>
      <c r="I144" s="174"/>
      <c r="L144" s="170"/>
      <c r="M144" s="175"/>
      <c r="N144" s="176"/>
      <c r="O144" s="176"/>
      <c r="P144" s="176"/>
      <c r="Q144" s="176"/>
      <c r="R144" s="176"/>
      <c r="S144" s="176"/>
      <c r="T144" s="177"/>
      <c r="AT144" s="171" t="s">
        <v>118</v>
      </c>
      <c r="AU144" s="171" t="s">
        <v>77</v>
      </c>
      <c r="AV144" s="14" t="s">
        <v>116</v>
      </c>
      <c r="AW144" s="14" t="s">
        <v>32</v>
      </c>
      <c r="AX144" s="14" t="s">
        <v>75</v>
      </c>
      <c r="AY144" s="171" t="s">
        <v>109</v>
      </c>
    </row>
    <row r="145" spans="1:65" s="2" customFormat="1" ht="16.5" customHeight="1">
      <c r="A145" s="33"/>
      <c r="B145" s="147"/>
      <c r="C145" s="178" t="s">
        <v>203</v>
      </c>
      <c r="D145" s="178" t="s">
        <v>165</v>
      </c>
      <c r="E145" s="179" t="s">
        <v>204</v>
      </c>
      <c r="F145" s="180" t="s">
        <v>205</v>
      </c>
      <c r="G145" s="181" t="s">
        <v>114</v>
      </c>
      <c r="H145" s="182">
        <v>31.2</v>
      </c>
      <c r="I145" s="183"/>
      <c r="J145" s="184">
        <f>ROUND(I145*H145,2)</f>
        <v>0</v>
      </c>
      <c r="K145" s="180" t="s">
        <v>115</v>
      </c>
      <c r="L145" s="185"/>
      <c r="M145" s="186" t="s">
        <v>3</v>
      </c>
      <c r="N145" s="187" t="s">
        <v>41</v>
      </c>
      <c r="O145" s="54"/>
      <c r="P145" s="157">
        <f>O145*H145</f>
        <v>0</v>
      </c>
      <c r="Q145" s="157">
        <v>0.222</v>
      </c>
      <c r="R145" s="157">
        <f>Q145*H145</f>
        <v>6.9264000000000001</v>
      </c>
      <c r="S145" s="157">
        <v>0</v>
      </c>
      <c r="T145" s="15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9" t="s">
        <v>150</v>
      </c>
      <c r="AT145" s="159" t="s">
        <v>165</v>
      </c>
      <c r="AU145" s="159" t="s">
        <v>77</v>
      </c>
      <c r="AY145" s="18" t="s">
        <v>109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8" t="s">
        <v>75</v>
      </c>
      <c r="BK145" s="160">
        <f>ROUND(I145*H145,2)</f>
        <v>0</v>
      </c>
      <c r="BL145" s="18" t="s">
        <v>116</v>
      </c>
      <c r="BM145" s="159" t="s">
        <v>206</v>
      </c>
    </row>
    <row r="146" spans="1:65" s="13" customFormat="1" ht="10">
      <c r="B146" s="161"/>
      <c r="D146" s="162" t="s">
        <v>118</v>
      </c>
      <c r="E146" s="163" t="s">
        <v>3</v>
      </c>
      <c r="F146" s="164" t="s">
        <v>207</v>
      </c>
      <c r="H146" s="165">
        <v>31.2</v>
      </c>
      <c r="I146" s="166"/>
      <c r="L146" s="161"/>
      <c r="M146" s="167"/>
      <c r="N146" s="168"/>
      <c r="O146" s="168"/>
      <c r="P146" s="168"/>
      <c r="Q146" s="168"/>
      <c r="R146" s="168"/>
      <c r="S146" s="168"/>
      <c r="T146" s="169"/>
      <c r="AT146" s="163" t="s">
        <v>118</v>
      </c>
      <c r="AU146" s="163" t="s">
        <v>77</v>
      </c>
      <c r="AV146" s="13" t="s">
        <v>77</v>
      </c>
      <c r="AW146" s="13" t="s">
        <v>32</v>
      </c>
      <c r="AX146" s="13" t="s">
        <v>70</v>
      </c>
      <c r="AY146" s="163" t="s">
        <v>109</v>
      </c>
    </row>
    <row r="147" spans="1:65" s="14" customFormat="1" ht="10">
      <c r="B147" s="170"/>
      <c r="D147" s="162" t="s">
        <v>118</v>
      </c>
      <c r="E147" s="171" t="s">
        <v>3</v>
      </c>
      <c r="F147" s="172" t="s">
        <v>120</v>
      </c>
      <c r="H147" s="173">
        <v>31.2</v>
      </c>
      <c r="I147" s="174"/>
      <c r="L147" s="170"/>
      <c r="M147" s="175"/>
      <c r="N147" s="176"/>
      <c r="O147" s="176"/>
      <c r="P147" s="176"/>
      <c r="Q147" s="176"/>
      <c r="R147" s="176"/>
      <c r="S147" s="176"/>
      <c r="T147" s="177"/>
      <c r="AT147" s="171" t="s">
        <v>118</v>
      </c>
      <c r="AU147" s="171" t="s">
        <v>77</v>
      </c>
      <c r="AV147" s="14" t="s">
        <v>116</v>
      </c>
      <c r="AW147" s="14" t="s">
        <v>32</v>
      </c>
      <c r="AX147" s="14" t="s">
        <v>75</v>
      </c>
      <c r="AY147" s="171" t="s">
        <v>109</v>
      </c>
    </row>
    <row r="148" spans="1:65" s="2" customFormat="1" ht="21.75" customHeight="1">
      <c r="A148" s="33"/>
      <c r="B148" s="147"/>
      <c r="C148" s="148" t="s">
        <v>208</v>
      </c>
      <c r="D148" s="148" t="s">
        <v>111</v>
      </c>
      <c r="E148" s="149" t="s">
        <v>209</v>
      </c>
      <c r="F148" s="150" t="s">
        <v>210</v>
      </c>
      <c r="G148" s="151" t="s">
        <v>127</v>
      </c>
      <c r="H148" s="152">
        <v>17.5</v>
      </c>
      <c r="I148" s="153"/>
      <c r="J148" s="154">
        <f>ROUND(I148*H148,2)</f>
        <v>0</v>
      </c>
      <c r="K148" s="150" t="s">
        <v>115</v>
      </c>
      <c r="L148" s="34"/>
      <c r="M148" s="155" t="s">
        <v>3</v>
      </c>
      <c r="N148" s="156" t="s">
        <v>41</v>
      </c>
      <c r="O148" s="54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9" t="s">
        <v>116</v>
      </c>
      <c r="AT148" s="159" t="s">
        <v>111</v>
      </c>
      <c r="AU148" s="159" t="s">
        <v>77</v>
      </c>
      <c r="AY148" s="18" t="s">
        <v>109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8" t="s">
        <v>75</v>
      </c>
      <c r="BK148" s="160">
        <f>ROUND(I148*H148,2)</f>
        <v>0</v>
      </c>
      <c r="BL148" s="18" t="s">
        <v>116</v>
      </c>
      <c r="BM148" s="159" t="s">
        <v>211</v>
      </c>
    </row>
    <row r="149" spans="1:65" s="13" customFormat="1" ht="10">
      <c r="B149" s="161"/>
      <c r="D149" s="162" t="s">
        <v>118</v>
      </c>
      <c r="E149" s="163" t="s">
        <v>3</v>
      </c>
      <c r="F149" s="164" t="s">
        <v>212</v>
      </c>
      <c r="H149" s="165">
        <v>17.5</v>
      </c>
      <c r="I149" s="166"/>
      <c r="L149" s="161"/>
      <c r="M149" s="167"/>
      <c r="N149" s="168"/>
      <c r="O149" s="168"/>
      <c r="P149" s="168"/>
      <c r="Q149" s="168"/>
      <c r="R149" s="168"/>
      <c r="S149" s="168"/>
      <c r="T149" s="169"/>
      <c r="AT149" s="163" t="s">
        <v>118</v>
      </c>
      <c r="AU149" s="163" t="s">
        <v>77</v>
      </c>
      <c r="AV149" s="13" t="s">
        <v>77</v>
      </c>
      <c r="AW149" s="13" t="s">
        <v>32</v>
      </c>
      <c r="AX149" s="13" t="s">
        <v>70</v>
      </c>
      <c r="AY149" s="163" t="s">
        <v>109</v>
      </c>
    </row>
    <row r="150" spans="1:65" s="14" customFormat="1" ht="10">
      <c r="B150" s="170"/>
      <c r="D150" s="162" t="s">
        <v>118</v>
      </c>
      <c r="E150" s="171" t="s">
        <v>3</v>
      </c>
      <c r="F150" s="172" t="s">
        <v>120</v>
      </c>
      <c r="H150" s="173">
        <v>17.5</v>
      </c>
      <c r="I150" s="174"/>
      <c r="L150" s="170"/>
      <c r="M150" s="175"/>
      <c r="N150" s="176"/>
      <c r="O150" s="176"/>
      <c r="P150" s="176"/>
      <c r="Q150" s="176"/>
      <c r="R150" s="176"/>
      <c r="S150" s="176"/>
      <c r="T150" s="177"/>
      <c r="AT150" s="171" t="s">
        <v>118</v>
      </c>
      <c r="AU150" s="171" t="s">
        <v>77</v>
      </c>
      <c r="AV150" s="14" t="s">
        <v>116</v>
      </c>
      <c r="AW150" s="14" t="s">
        <v>32</v>
      </c>
      <c r="AX150" s="14" t="s">
        <v>75</v>
      </c>
      <c r="AY150" s="171" t="s">
        <v>109</v>
      </c>
    </row>
    <row r="151" spans="1:65" s="2" customFormat="1" ht="21.75" customHeight="1">
      <c r="A151" s="33"/>
      <c r="B151" s="147"/>
      <c r="C151" s="178" t="s">
        <v>213</v>
      </c>
      <c r="D151" s="178" t="s">
        <v>165</v>
      </c>
      <c r="E151" s="179" t="s">
        <v>214</v>
      </c>
      <c r="F151" s="180" t="s">
        <v>215</v>
      </c>
      <c r="G151" s="181" t="s">
        <v>127</v>
      </c>
      <c r="H151" s="182">
        <v>19.25</v>
      </c>
      <c r="I151" s="183"/>
      <c r="J151" s="184">
        <f>ROUND(I151*H151,2)</f>
        <v>0</v>
      </c>
      <c r="K151" s="180" t="s">
        <v>115</v>
      </c>
      <c r="L151" s="185"/>
      <c r="M151" s="186" t="s">
        <v>3</v>
      </c>
      <c r="N151" s="187" t="s">
        <v>41</v>
      </c>
      <c r="O151" s="54"/>
      <c r="P151" s="157">
        <f>O151*H151</f>
        <v>0</v>
      </c>
      <c r="Q151" s="157">
        <v>6.0999999999999997E-4</v>
      </c>
      <c r="R151" s="157">
        <f>Q151*H151</f>
        <v>1.1742499999999999E-2</v>
      </c>
      <c r="S151" s="157">
        <v>0</v>
      </c>
      <c r="T151" s="158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9" t="s">
        <v>150</v>
      </c>
      <c r="AT151" s="159" t="s">
        <v>165</v>
      </c>
      <c r="AU151" s="159" t="s">
        <v>77</v>
      </c>
      <c r="AY151" s="18" t="s">
        <v>109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8" t="s">
        <v>75</v>
      </c>
      <c r="BK151" s="160">
        <f>ROUND(I151*H151,2)</f>
        <v>0</v>
      </c>
      <c r="BL151" s="18" t="s">
        <v>116</v>
      </c>
      <c r="BM151" s="159" t="s">
        <v>216</v>
      </c>
    </row>
    <row r="152" spans="1:65" s="13" customFormat="1" ht="10">
      <c r="B152" s="161"/>
      <c r="D152" s="162" t="s">
        <v>118</v>
      </c>
      <c r="F152" s="164" t="s">
        <v>217</v>
      </c>
      <c r="H152" s="165">
        <v>19.25</v>
      </c>
      <c r="I152" s="166"/>
      <c r="L152" s="161"/>
      <c r="M152" s="167"/>
      <c r="N152" s="168"/>
      <c r="O152" s="168"/>
      <c r="P152" s="168"/>
      <c r="Q152" s="168"/>
      <c r="R152" s="168"/>
      <c r="S152" s="168"/>
      <c r="T152" s="169"/>
      <c r="AT152" s="163" t="s">
        <v>118</v>
      </c>
      <c r="AU152" s="163" t="s">
        <v>77</v>
      </c>
      <c r="AV152" s="13" t="s">
        <v>77</v>
      </c>
      <c r="AW152" s="13" t="s">
        <v>4</v>
      </c>
      <c r="AX152" s="13" t="s">
        <v>75</v>
      </c>
      <c r="AY152" s="163" t="s">
        <v>109</v>
      </c>
    </row>
    <row r="153" spans="1:65" s="2" customFormat="1" ht="21.75" customHeight="1">
      <c r="A153" s="33"/>
      <c r="B153" s="147"/>
      <c r="C153" s="148" t="s">
        <v>218</v>
      </c>
      <c r="D153" s="148" t="s">
        <v>111</v>
      </c>
      <c r="E153" s="149" t="s">
        <v>219</v>
      </c>
      <c r="F153" s="150" t="s">
        <v>220</v>
      </c>
      <c r="G153" s="151" t="s">
        <v>132</v>
      </c>
      <c r="H153" s="152">
        <v>16.38</v>
      </c>
      <c r="I153" s="153"/>
      <c r="J153" s="154">
        <f>ROUND(I153*H153,2)</f>
        <v>0</v>
      </c>
      <c r="K153" s="150" t="s">
        <v>115</v>
      </c>
      <c r="L153" s="34"/>
      <c r="M153" s="155" t="s">
        <v>3</v>
      </c>
      <c r="N153" s="156" t="s">
        <v>41</v>
      </c>
      <c r="O153" s="54"/>
      <c r="P153" s="157">
        <f>O153*H153</f>
        <v>0</v>
      </c>
      <c r="Q153" s="157">
        <v>2.2563399999999998</v>
      </c>
      <c r="R153" s="157">
        <f>Q153*H153</f>
        <v>36.958849199999996</v>
      </c>
      <c r="S153" s="157">
        <v>0</v>
      </c>
      <c r="T153" s="158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9" t="s">
        <v>116</v>
      </c>
      <c r="AT153" s="159" t="s">
        <v>111</v>
      </c>
      <c r="AU153" s="159" t="s">
        <v>77</v>
      </c>
      <c r="AY153" s="18" t="s">
        <v>109</v>
      </c>
      <c r="BE153" s="160">
        <f>IF(N153="základní",J153,0)</f>
        <v>0</v>
      </c>
      <c r="BF153" s="160">
        <f>IF(N153="snížená",J153,0)</f>
        <v>0</v>
      </c>
      <c r="BG153" s="160">
        <f>IF(N153="zákl. přenesená",J153,0)</f>
        <v>0</v>
      </c>
      <c r="BH153" s="160">
        <f>IF(N153="sníž. přenesená",J153,0)</f>
        <v>0</v>
      </c>
      <c r="BI153" s="160">
        <f>IF(N153="nulová",J153,0)</f>
        <v>0</v>
      </c>
      <c r="BJ153" s="18" t="s">
        <v>75</v>
      </c>
      <c r="BK153" s="160">
        <f>ROUND(I153*H153,2)</f>
        <v>0</v>
      </c>
      <c r="BL153" s="18" t="s">
        <v>116</v>
      </c>
      <c r="BM153" s="159" t="s">
        <v>221</v>
      </c>
    </row>
    <row r="154" spans="1:65" s="15" customFormat="1" ht="10">
      <c r="B154" s="188"/>
      <c r="D154" s="162" t="s">
        <v>118</v>
      </c>
      <c r="E154" s="189" t="s">
        <v>3</v>
      </c>
      <c r="F154" s="190" t="s">
        <v>222</v>
      </c>
      <c r="H154" s="189" t="s">
        <v>3</v>
      </c>
      <c r="I154" s="191"/>
      <c r="L154" s="188"/>
      <c r="M154" s="192"/>
      <c r="N154" s="193"/>
      <c r="O154" s="193"/>
      <c r="P154" s="193"/>
      <c r="Q154" s="193"/>
      <c r="R154" s="193"/>
      <c r="S154" s="193"/>
      <c r="T154" s="194"/>
      <c r="AT154" s="189" t="s">
        <v>118</v>
      </c>
      <c r="AU154" s="189" t="s">
        <v>77</v>
      </c>
      <c r="AV154" s="15" t="s">
        <v>75</v>
      </c>
      <c r="AW154" s="15" t="s">
        <v>32</v>
      </c>
      <c r="AX154" s="15" t="s">
        <v>70</v>
      </c>
      <c r="AY154" s="189" t="s">
        <v>109</v>
      </c>
    </row>
    <row r="155" spans="1:65" s="13" customFormat="1" ht="10">
      <c r="B155" s="161"/>
      <c r="D155" s="162" t="s">
        <v>118</v>
      </c>
      <c r="E155" s="163" t="s">
        <v>3</v>
      </c>
      <c r="F155" s="164" t="s">
        <v>223</v>
      </c>
      <c r="H155" s="165">
        <v>16.38</v>
      </c>
      <c r="I155" s="166"/>
      <c r="L155" s="161"/>
      <c r="M155" s="167"/>
      <c r="N155" s="168"/>
      <c r="O155" s="168"/>
      <c r="P155" s="168"/>
      <c r="Q155" s="168"/>
      <c r="R155" s="168"/>
      <c r="S155" s="168"/>
      <c r="T155" s="169"/>
      <c r="AT155" s="163" t="s">
        <v>118</v>
      </c>
      <c r="AU155" s="163" t="s">
        <v>77</v>
      </c>
      <c r="AV155" s="13" t="s">
        <v>77</v>
      </c>
      <c r="AW155" s="13" t="s">
        <v>32</v>
      </c>
      <c r="AX155" s="13" t="s">
        <v>70</v>
      </c>
      <c r="AY155" s="163" t="s">
        <v>109</v>
      </c>
    </row>
    <row r="156" spans="1:65" s="14" customFormat="1" ht="10">
      <c r="B156" s="170"/>
      <c r="D156" s="162" t="s">
        <v>118</v>
      </c>
      <c r="E156" s="171" t="s">
        <v>3</v>
      </c>
      <c r="F156" s="172" t="s">
        <v>120</v>
      </c>
      <c r="H156" s="173">
        <v>16.38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118</v>
      </c>
      <c r="AU156" s="171" t="s">
        <v>77</v>
      </c>
      <c r="AV156" s="14" t="s">
        <v>116</v>
      </c>
      <c r="AW156" s="14" t="s">
        <v>32</v>
      </c>
      <c r="AX156" s="14" t="s">
        <v>75</v>
      </c>
      <c r="AY156" s="171" t="s">
        <v>109</v>
      </c>
    </row>
    <row r="157" spans="1:65" s="2" customFormat="1" ht="21.75" customHeight="1">
      <c r="A157" s="33"/>
      <c r="B157" s="147"/>
      <c r="C157" s="148" t="s">
        <v>8</v>
      </c>
      <c r="D157" s="148" t="s">
        <v>111</v>
      </c>
      <c r="E157" s="149" t="s">
        <v>224</v>
      </c>
      <c r="F157" s="150" t="s">
        <v>225</v>
      </c>
      <c r="G157" s="151" t="s">
        <v>127</v>
      </c>
      <c r="H157" s="152">
        <v>9</v>
      </c>
      <c r="I157" s="153"/>
      <c r="J157" s="154">
        <f>ROUND(I157*H157,2)</f>
        <v>0</v>
      </c>
      <c r="K157" s="150" t="s">
        <v>115</v>
      </c>
      <c r="L157" s="34"/>
      <c r="M157" s="155" t="s">
        <v>3</v>
      </c>
      <c r="N157" s="156" t="s">
        <v>41</v>
      </c>
      <c r="O157" s="54"/>
      <c r="P157" s="157">
        <f>O157*H157</f>
        <v>0</v>
      </c>
      <c r="Q157" s="157">
        <v>1.0000000000000001E-5</v>
      </c>
      <c r="R157" s="157">
        <f>Q157*H157</f>
        <v>9.0000000000000006E-5</v>
      </c>
      <c r="S157" s="157">
        <v>0</v>
      </c>
      <c r="T157" s="158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9" t="s">
        <v>116</v>
      </c>
      <c r="AT157" s="159" t="s">
        <v>111</v>
      </c>
      <c r="AU157" s="159" t="s">
        <v>77</v>
      </c>
      <c r="AY157" s="18" t="s">
        <v>109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8" t="s">
        <v>75</v>
      </c>
      <c r="BK157" s="160">
        <f>ROUND(I157*H157,2)</f>
        <v>0</v>
      </c>
      <c r="BL157" s="18" t="s">
        <v>116</v>
      </c>
      <c r="BM157" s="159" t="s">
        <v>226</v>
      </c>
    </row>
    <row r="158" spans="1:65" s="15" customFormat="1" ht="10">
      <c r="B158" s="188"/>
      <c r="D158" s="162" t="s">
        <v>118</v>
      </c>
      <c r="E158" s="189" t="s">
        <v>3</v>
      </c>
      <c r="F158" s="190" t="s">
        <v>227</v>
      </c>
      <c r="H158" s="189" t="s">
        <v>3</v>
      </c>
      <c r="I158" s="191"/>
      <c r="L158" s="188"/>
      <c r="M158" s="192"/>
      <c r="N158" s="193"/>
      <c r="O158" s="193"/>
      <c r="P158" s="193"/>
      <c r="Q158" s="193"/>
      <c r="R158" s="193"/>
      <c r="S158" s="193"/>
      <c r="T158" s="194"/>
      <c r="AT158" s="189" t="s">
        <v>118</v>
      </c>
      <c r="AU158" s="189" t="s">
        <v>77</v>
      </c>
      <c r="AV158" s="15" t="s">
        <v>75</v>
      </c>
      <c r="AW158" s="15" t="s">
        <v>32</v>
      </c>
      <c r="AX158" s="15" t="s">
        <v>70</v>
      </c>
      <c r="AY158" s="189" t="s">
        <v>109</v>
      </c>
    </row>
    <row r="159" spans="1:65" s="13" customFormat="1" ht="10">
      <c r="B159" s="161"/>
      <c r="D159" s="162" t="s">
        <v>118</v>
      </c>
      <c r="E159" s="163" t="s">
        <v>3</v>
      </c>
      <c r="F159" s="164" t="s">
        <v>228</v>
      </c>
      <c r="H159" s="165">
        <v>9</v>
      </c>
      <c r="I159" s="166"/>
      <c r="L159" s="161"/>
      <c r="M159" s="167"/>
      <c r="N159" s="168"/>
      <c r="O159" s="168"/>
      <c r="P159" s="168"/>
      <c r="Q159" s="168"/>
      <c r="R159" s="168"/>
      <c r="S159" s="168"/>
      <c r="T159" s="169"/>
      <c r="AT159" s="163" t="s">
        <v>118</v>
      </c>
      <c r="AU159" s="163" t="s">
        <v>77</v>
      </c>
      <c r="AV159" s="13" t="s">
        <v>77</v>
      </c>
      <c r="AW159" s="13" t="s">
        <v>32</v>
      </c>
      <c r="AX159" s="13" t="s">
        <v>70</v>
      </c>
      <c r="AY159" s="163" t="s">
        <v>109</v>
      </c>
    </row>
    <row r="160" spans="1:65" s="14" customFormat="1" ht="10">
      <c r="B160" s="170"/>
      <c r="D160" s="162" t="s">
        <v>118</v>
      </c>
      <c r="E160" s="171" t="s">
        <v>3</v>
      </c>
      <c r="F160" s="172" t="s">
        <v>120</v>
      </c>
      <c r="H160" s="173">
        <v>9</v>
      </c>
      <c r="I160" s="174"/>
      <c r="L160" s="170"/>
      <c r="M160" s="175"/>
      <c r="N160" s="176"/>
      <c r="O160" s="176"/>
      <c r="P160" s="176"/>
      <c r="Q160" s="176"/>
      <c r="R160" s="176"/>
      <c r="S160" s="176"/>
      <c r="T160" s="177"/>
      <c r="AT160" s="171" t="s">
        <v>118</v>
      </c>
      <c r="AU160" s="171" t="s">
        <v>77</v>
      </c>
      <c r="AV160" s="14" t="s">
        <v>116</v>
      </c>
      <c r="AW160" s="14" t="s">
        <v>32</v>
      </c>
      <c r="AX160" s="14" t="s">
        <v>75</v>
      </c>
      <c r="AY160" s="171" t="s">
        <v>109</v>
      </c>
    </row>
    <row r="161" spans="1:65" s="12" customFormat="1" ht="22.75" customHeight="1">
      <c r="B161" s="134"/>
      <c r="D161" s="135" t="s">
        <v>69</v>
      </c>
      <c r="E161" s="145" t="s">
        <v>229</v>
      </c>
      <c r="F161" s="145" t="s">
        <v>230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SUM(P162:P172)</f>
        <v>0</v>
      </c>
      <c r="Q161" s="140"/>
      <c r="R161" s="141">
        <f>SUM(R162:R172)</f>
        <v>0</v>
      </c>
      <c r="S161" s="140"/>
      <c r="T161" s="142">
        <f>SUM(T162:T172)</f>
        <v>0</v>
      </c>
      <c r="AR161" s="135" t="s">
        <v>75</v>
      </c>
      <c r="AT161" s="143" t="s">
        <v>69</v>
      </c>
      <c r="AU161" s="143" t="s">
        <v>75</v>
      </c>
      <c r="AY161" s="135" t="s">
        <v>109</v>
      </c>
      <c r="BK161" s="144">
        <f>SUM(BK162:BK172)</f>
        <v>0</v>
      </c>
    </row>
    <row r="162" spans="1:65" s="2" customFormat="1" ht="33" customHeight="1">
      <c r="A162" s="33"/>
      <c r="B162" s="147"/>
      <c r="C162" s="148" t="s">
        <v>231</v>
      </c>
      <c r="D162" s="148" t="s">
        <v>111</v>
      </c>
      <c r="E162" s="149" t="s">
        <v>232</v>
      </c>
      <c r="F162" s="150" t="s">
        <v>233</v>
      </c>
      <c r="G162" s="151" t="s">
        <v>146</v>
      </c>
      <c r="H162" s="152">
        <v>238.56899999999999</v>
      </c>
      <c r="I162" s="153"/>
      <c r="J162" s="154">
        <f>ROUND(I162*H162,2)</f>
        <v>0</v>
      </c>
      <c r="K162" s="150" t="s">
        <v>115</v>
      </c>
      <c r="L162" s="34"/>
      <c r="M162" s="155" t="s">
        <v>3</v>
      </c>
      <c r="N162" s="156" t="s">
        <v>41</v>
      </c>
      <c r="O162" s="54"/>
      <c r="P162" s="157">
        <f>O162*H162</f>
        <v>0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9" t="s">
        <v>116</v>
      </c>
      <c r="AT162" s="159" t="s">
        <v>111</v>
      </c>
      <c r="AU162" s="159" t="s">
        <v>77</v>
      </c>
      <c r="AY162" s="18" t="s">
        <v>109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8" t="s">
        <v>75</v>
      </c>
      <c r="BK162" s="160">
        <f>ROUND(I162*H162,2)</f>
        <v>0</v>
      </c>
      <c r="BL162" s="18" t="s">
        <v>116</v>
      </c>
      <c r="BM162" s="159" t="s">
        <v>234</v>
      </c>
    </row>
    <row r="163" spans="1:65" s="2" customFormat="1" ht="44.25" customHeight="1">
      <c r="A163" s="33"/>
      <c r="B163" s="147"/>
      <c r="C163" s="148" t="s">
        <v>235</v>
      </c>
      <c r="D163" s="148" t="s">
        <v>111</v>
      </c>
      <c r="E163" s="149" t="s">
        <v>236</v>
      </c>
      <c r="F163" s="150" t="s">
        <v>237</v>
      </c>
      <c r="G163" s="151" t="s">
        <v>146</v>
      </c>
      <c r="H163" s="152">
        <v>2271.9</v>
      </c>
      <c r="I163" s="153"/>
      <c r="J163" s="154">
        <f>ROUND(I163*H163,2)</f>
        <v>0</v>
      </c>
      <c r="K163" s="150" t="s">
        <v>115</v>
      </c>
      <c r="L163" s="34"/>
      <c r="M163" s="155" t="s">
        <v>3</v>
      </c>
      <c r="N163" s="156" t="s">
        <v>41</v>
      </c>
      <c r="O163" s="54"/>
      <c r="P163" s="157">
        <f>O163*H163</f>
        <v>0</v>
      </c>
      <c r="Q163" s="157">
        <v>0</v>
      </c>
      <c r="R163" s="157">
        <f>Q163*H163</f>
        <v>0</v>
      </c>
      <c r="S163" s="157">
        <v>0</v>
      </c>
      <c r="T163" s="158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9" t="s">
        <v>116</v>
      </c>
      <c r="AT163" s="159" t="s">
        <v>111</v>
      </c>
      <c r="AU163" s="159" t="s">
        <v>77</v>
      </c>
      <c r="AY163" s="18" t="s">
        <v>109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8" t="s">
        <v>75</v>
      </c>
      <c r="BK163" s="160">
        <f>ROUND(I163*H163,2)</f>
        <v>0</v>
      </c>
      <c r="BL163" s="18" t="s">
        <v>116</v>
      </c>
      <c r="BM163" s="159" t="s">
        <v>238</v>
      </c>
    </row>
    <row r="164" spans="1:65" s="13" customFormat="1" ht="10">
      <c r="B164" s="161"/>
      <c r="D164" s="162" t="s">
        <v>118</v>
      </c>
      <c r="E164" s="163" t="s">
        <v>3</v>
      </c>
      <c r="F164" s="164" t="s">
        <v>239</v>
      </c>
      <c r="H164" s="165">
        <v>227.19</v>
      </c>
      <c r="I164" s="166"/>
      <c r="L164" s="161"/>
      <c r="M164" s="167"/>
      <c r="N164" s="168"/>
      <c r="O164" s="168"/>
      <c r="P164" s="168"/>
      <c r="Q164" s="168"/>
      <c r="R164" s="168"/>
      <c r="S164" s="168"/>
      <c r="T164" s="169"/>
      <c r="AT164" s="163" t="s">
        <v>118</v>
      </c>
      <c r="AU164" s="163" t="s">
        <v>77</v>
      </c>
      <c r="AV164" s="13" t="s">
        <v>77</v>
      </c>
      <c r="AW164" s="13" t="s">
        <v>32</v>
      </c>
      <c r="AX164" s="13" t="s">
        <v>75</v>
      </c>
      <c r="AY164" s="163" t="s">
        <v>109</v>
      </c>
    </row>
    <row r="165" spans="1:65" s="13" customFormat="1" ht="10">
      <c r="B165" s="161"/>
      <c r="D165" s="162" t="s">
        <v>118</v>
      </c>
      <c r="F165" s="164" t="s">
        <v>240</v>
      </c>
      <c r="H165" s="165">
        <v>2271.9</v>
      </c>
      <c r="I165" s="166"/>
      <c r="L165" s="161"/>
      <c r="M165" s="167"/>
      <c r="N165" s="168"/>
      <c r="O165" s="168"/>
      <c r="P165" s="168"/>
      <c r="Q165" s="168"/>
      <c r="R165" s="168"/>
      <c r="S165" s="168"/>
      <c r="T165" s="169"/>
      <c r="AT165" s="163" t="s">
        <v>118</v>
      </c>
      <c r="AU165" s="163" t="s">
        <v>77</v>
      </c>
      <c r="AV165" s="13" t="s">
        <v>77</v>
      </c>
      <c r="AW165" s="13" t="s">
        <v>4</v>
      </c>
      <c r="AX165" s="13" t="s">
        <v>75</v>
      </c>
      <c r="AY165" s="163" t="s">
        <v>109</v>
      </c>
    </row>
    <row r="166" spans="1:65" s="2" customFormat="1" ht="21.75" customHeight="1">
      <c r="A166" s="33"/>
      <c r="B166" s="147"/>
      <c r="C166" s="148" t="s">
        <v>241</v>
      </c>
      <c r="D166" s="148" t="s">
        <v>111</v>
      </c>
      <c r="E166" s="149" t="s">
        <v>242</v>
      </c>
      <c r="F166" s="150" t="s">
        <v>243</v>
      </c>
      <c r="G166" s="151" t="s">
        <v>146</v>
      </c>
      <c r="H166" s="152">
        <v>238.56899999999999</v>
      </c>
      <c r="I166" s="153"/>
      <c r="J166" s="154">
        <f>ROUND(I166*H166,2)</f>
        <v>0</v>
      </c>
      <c r="K166" s="150" t="s">
        <v>115</v>
      </c>
      <c r="L166" s="34"/>
      <c r="M166" s="155" t="s">
        <v>3</v>
      </c>
      <c r="N166" s="156" t="s">
        <v>41</v>
      </c>
      <c r="O166" s="54"/>
      <c r="P166" s="157">
        <f>O166*H166</f>
        <v>0</v>
      </c>
      <c r="Q166" s="157">
        <v>0</v>
      </c>
      <c r="R166" s="157">
        <f>Q166*H166</f>
        <v>0</v>
      </c>
      <c r="S166" s="157">
        <v>0</v>
      </c>
      <c r="T166" s="158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9" t="s">
        <v>116</v>
      </c>
      <c r="AT166" s="159" t="s">
        <v>111</v>
      </c>
      <c r="AU166" s="159" t="s">
        <v>77</v>
      </c>
      <c r="AY166" s="18" t="s">
        <v>109</v>
      </c>
      <c r="BE166" s="160">
        <f>IF(N166="základní",J166,0)</f>
        <v>0</v>
      </c>
      <c r="BF166" s="160">
        <f>IF(N166="snížená",J166,0)</f>
        <v>0</v>
      </c>
      <c r="BG166" s="160">
        <f>IF(N166="zákl. přenesená",J166,0)</f>
        <v>0</v>
      </c>
      <c r="BH166" s="160">
        <f>IF(N166="sníž. přenesená",J166,0)</f>
        <v>0</v>
      </c>
      <c r="BI166" s="160">
        <f>IF(N166="nulová",J166,0)</f>
        <v>0</v>
      </c>
      <c r="BJ166" s="18" t="s">
        <v>75</v>
      </c>
      <c r="BK166" s="160">
        <f>ROUND(I166*H166,2)</f>
        <v>0</v>
      </c>
      <c r="BL166" s="18" t="s">
        <v>116</v>
      </c>
      <c r="BM166" s="159" t="s">
        <v>244</v>
      </c>
    </row>
    <row r="167" spans="1:65" s="2" customFormat="1" ht="33" customHeight="1">
      <c r="A167" s="33"/>
      <c r="B167" s="147"/>
      <c r="C167" s="148" t="s">
        <v>245</v>
      </c>
      <c r="D167" s="148" t="s">
        <v>111</v>
      </c>
      <c r="E167" s="149" t="s">
        <v>246</v>
      </c>
      <c r="F167" s="150" t="s">
        <v>247</v>
      </c>
      <c r="G167" s="151" t="s">
        <v>146</v>
      </c>
      <c r="H167" s="152">
        <v>65.459999999999994</v>
      </c>
      <c r="I167" s="153"/>
      <c r="J167" s="154">
        <f>ROUND(I167*H167,2)</f>
        <v>0</v>
      </c>
      <c r="K167" s="150" t="s">
        <v>115</v>
      </c>
      <c r="L167" s="34"/>
      <c r="M167" s="155" t="s">
        <v>3</v>
      </c>
      <c r="N167" s="156" t="s">
        <v>41</v>
      </c>
      <c r="O167" s="54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9" t="s">
        <v>116</v>
      </c>
      <c r="AT167" s="159" t="s">
        <v>111</v>
      </c>
      <c r="AU167" s="159" t="s">
        <v>77</v>
      </c>
      <c r="AY167" s="18" t="s">
        <v>109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8" t="s">
        <v>75</v>
      </c>
      <c r="BK167" s="160">
        <f>ROUND(I167*H167,2)</f>
        <v>0</v>
      </c>
      <c r="BL167" s="18" t="s">
        <v>116</v>
      </c>
      <c r="BM167" s="159" t="s">
        <v>248</v>
      </c>
    </row>
    <row r="168" spans="1:65" s="13" customFormat="1" ht="10">
      <c r="B168" s="161"/>
      <c r="D168" s="162" t="s">
        <v>118</v>
      </c>
      <c r="E168" s="163" t="s">
        <v>3</v>
      </c>
      <c r="F168" s="164" t="s">
        <v>249</v>
      </c>
      <c r="H168" s="165">
        <v>65.459999999999994</v>
      </c>
      <c r="I168" s="166"/>
      <c r="L168" s="161"/>
      <c r="M168" s="167"/>
      <c r="N168" s="168"/>
      <c r="O168" s="168"/>
      <c r="P168" s="168"/>
      <c r="Q168" s="168"/>
      <c r="R168" s="168"/>
      <c r="S168" s="168"/>
      <c r="T168" s="169"/>
      <c r="AT168" s="163" t="s">
        <v>118</v>
      </c>
      <c r="AU168" s="163" t="s">
        <v>77</v>
      </c>
      <c r="AV168" s="13" t="s">
        <v>77</v>
      </c>
      <c r="AW168" s="13" t="s">
        <v>32</v>
      </c>
      <c r="AX168" s="13" t="s">
        <v>70</v>
      </c>
      <c r="AY168" s="163" t="s">
        <v>109</v>
      </c>
    </row>
    <row r="169" spans="1:65" s="14" customFormat="1" ht="10">
      <c r="B169" s="170"/>
      <c r="D169" s="162" t="s">
        <v>118</v>
      </c>
      <c r="E169" s="171" t="s">
        <v>3</v>
      </c>
      <c r="F169" s="172" t="s">
        <v>120</v>
      </c>
      <c r="H169" s="173">
        <v>65.459999999999994</v>
      </c>
      <c r="I169" s="174"/>
      <c r="L169" s="170"/>
      <c r="M169" s="175"/>
      <c r="N169" s="176"/>
      <c r="O169" s="176"/>
      <c r="P169" s="176"/>
      <c r="Q169" s="176"/>
      <c r="R169" s="176"/>
      <c r="S169" s="176"/>
      <c r="T169" s="177"/>
      <c r="AT169" s="171" t="s">
        <v>118</v>
      </c>
      <c r="AU169" s="171" t="s">
        <v>77</v>
      </c>
      <c r="AV169" s="14" t="s">
        <v>116</v>
      </c>
      <c r="AW169" s="14" t="s">
        <v>32</v>
      </c>
      <c r="AX169" s="14" t="s">
        <v>75</v>
      </c>
      <c r="AY169" s="171" t="s">
        <v>109</v>
      </c>
    </row>
    <row r="170" spans="1:65" s="2" customFormat="1" ht="33" customHeight="1">
      <c r="A170" s="33"/>
      <c r="B170" s="147"/>
      <c r="C170" s="148" t="s">
        <v>250</v>
      </c>
      <c r="D170" s="148" t="s">
        <v>111</v>
      </c>
      <c r="E170" s="149" t="s">
        <v>251</v>
      </c>
      <c r="F170" s="150" t="s">
        <v>145</v>
      </c>
      <c r="G170" s="151" t="s">
        <v>146</v>
      </c>
      <c r="H170" s="152">
        <v>172.58799999999999</v>
      </c>
      <c r="I170" s="153"/>
      <c r="J170" s="154">
        <f>ROUND(I170*H170,2)</f>
        <v>0</v>
      </c>
      <c r="K170" s="150" t="s">
        <v>115</v>
      </c>
      <c r="L170" s="34"/>
      <c r="M170" s="155" t="s">
        <v>3</v>
      </c>
      <c r="N170" s="156" t="s">
        <v>41</v>
      </c>
      <c r="O170" s="54"/>
      <c r="P170" s="157">
        <f>O170*H170</f>
        <v>0</v>
      </c>
      <c r="Q170" s="157">
        <v>0</v>
      </c>
      <c r="R170" s="157">
        <f>Q170*H170</f>
        <v>0</v>
      </c>
      <c r="S170" s="157">
        <v>0</v>
      </c>
      <c r="T170" s="158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9" t="s">
        <v>116</v>
      </c>
      <c r="AT170" s="159" t="s">
        <v>111</v>
      </c>
      <c r="AU170" s="159" t="s">
        <v>77</v>
      </c>
      <c r="AY170" s="18" t="s">
        <v>109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18" t="s">
        <v>75</v>
      </c>
      <c r="BK170" s="160">
        <f>ROUND(I170*H170,2)</f>
        <v>0</v>
      </c>
      <c r="BL170" s="18" t="s">
        <v>116</v>
      </c>
      <c r="BM170" s="159" t="s">
        <v>252</v>
      </c>
    </row>
    <row r="171" spans="1:65" s="13" customFormat="1" ht="10">
      <c r="B171" s="161"/>
      <c r="D171" s="162" t="s">
        <v>118</v>
      </c>
      <c r="E171" s="163" t="s">
        <v>3</v>
      </c>
      <c r="F171" s="164" t="s">
        <v>253</v>
      </c>
      <c r="H171" s="165">
        <v>172.58799999999999</v>
      </c>
      <c r="I171" s="166"/>
      <c r="L171" s="161"/>
      <c r="M171" s="167"/>
      <c r="N171" s="168"/>
      <c r="O171" s="168"/>
      <c r="P171" s="168"/>
      <c r="Q171" s="168"/>
      <c r="R171" s="168"/>
      <c r="S171" s="168"/>
      <c r="T171" s="169"/>
      <c r="AT171" s="163" t="s">
        <v>118</v>
      </c>
      <c r="AU171" s="163" t="s">
        <v>77</v>
      </c>
      <c r="AV171" s="13" t="s">
        <v>77</v>
      </c>
      <c r="AW171" s="13" t="s">
        <v>32</v>
      </c>
      <c r="AX171" s="13" t="s">
        <v>70</v>
      </c>
      <c r="AY171" s="163" t="s">
        <v>109</v>
      </c>
    </row>
    <row r="172" spans="1:65" s="14" customFormat="1" ht="10">
      <c r="B172" s="170"/>
      <c r="D172" s="162" t="s">
        <v>118</v>
      </c>
      <c r="E172" s="171" t="s">
        <v>3</v>
      </c>
      <c r="F172" s="172" t="s">
        <v>120</v>
      </c>
      <c r="H172" s="173">
        <v>172.58799999999999</v>
      </c>
      <c r="I172" s="174"/>
      <c r="L172" s="170"/>
      <c r="M172" s="175"/>
      <c r="N172" s="176"/>
      <c r="O172" s="176"/>
      <c r="P172" s="176"/>
      <c r="Q172" s="176"/>
      <c r="R172" s="176"/>
      <c r="S172" s="176"/>
      <c r="T172" s="177"/>
      <c r="AT172" s="171" t="s">
        <v>118</v>
      </c>
      <c r="AU172" s="171" t="s">
        <v>77</v>
      </c>
      <c r="AV172" s="14" t="s">
        <v>116</v>
      </c>
      <c r="AW172" s="14" t="s">
        <v>32</v>
      </c>
      <c r="AX172" s="14" t="s">
        <v>75</v>
      </c>
      <c r="AY172" s="171" t="s">
        <v>109</v>
      </c>
    </row>
    <row r="173" spans="1:65" s="12" customFormat="1" ht="22.75" customHeight="1">
      <c r="B173" s="134"/>
      <c r="D173" s="135" t="s">
        <v>69</v>
      </c>
      <c r="E173" s="145" t="s">
        <v>254</v>
      </c>
      <c r="F173" s="145" t="s">
        <v>255</v>
      </c>
      <c r="I173" s="137"/>
      <c r="J173" s="146">
        <f>BK173</f>
        <v>0</v>
      </c>
      <c r="L173" s="134"/>
      <c r="M173" s="139"/>
      <c r="N173" s="140"/>
      <c r="O173" s="140"/>
      <c r="P173" s="141">
        <f>P174</f>
        <v>0</v>
      </c>
      <c r="Q173" s="140"/>
      <c r="R173" s="141">
        <f>R174</f>
        <v>0</v>
      </c>
      <c r="S173" s="140"/>
      <c r="T173" s="142">
        <f>T174</f>
        <v>0</v>
      </c>
      <c r="AR173" s="135" t="s">
        <v>75</v>
      </c>
      <c r="AT173" s="143" t="s">
        <v>69</v>
      </c>
      <c r="AU173" s="143" t="s">
        <v>75</v>
      </c>
      <c r="AY173" s="135" t="s">
        <v>109</v>
      </c>
      <c r="BK173" s="144">
        <f>BK174</f>
        <v>0</v>
      </c>
    </row>
    <row r="174" spans="1:65" s="2" customFormat="1" ht="33" customHeight="1">
      <c r="A174" s="33"/>
      <c r="B174" s="147"/>
      <c r="C174" s="148" t="s">
        <v>256</v>
      </c>
      <c r="D174" s="148" t="s">
        <v>111</v>
      </c>
      <c r="E174" s="149" t="s">
        <v>257</v>
      </c>
      <c r="F174" s="150" t="s">
        <v>258</v>
      </c>
      <c r="G174" s="151" t="s">
        <v>146</v>
      </c>
      <c r="H174" s="152">
        <v>146.29900000000001</v>
      </c>
      <c r="I174" s="153"/>
      <c r="J174" s="154">
        <f>ROUND(I174*H174,2)</f>
        <v>0</v>
      </c>
      <c r="K174" s="150" t="s">
        <v>115</v>
      </c>
      <c r="L174" s="34"/>
      <c r="M174" s="155" t="s">
        <v>3</v>
      </c>
      <c r="N174" s="156" t="s">
        <v>41</v>
      </c>
      <c r="O174" s="54"/>
      <c r="P174" s="157">
        <f>O174*H174</f>
        <v>0</v>
      </c>
      <c r="Q174" s="157">
        <v>0</v>
      </c>
      <c r="R174" s="157">
        <f>Q174*H174</f>
        <v>0</v>
      </c>
      <c r="S174" s="157">
        <v>0</v>
      </c>
      <c r="T174" s="158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9" t="s">
        <v>116</v>
      </c>
      <c r="AT174" s="159" t="s">
        <v>111</v>
      </c>
      <c r="AU174" s="159" t="s">
        <v>77</v>
      </c>
      <c r="AY174" s="18" t="s">
        <v>109</v>
      </c>
      <c r="BE174" s="160">
        <f>IF(N174="základní",J174,0)</f>
        <v>0</v>
      </c>
      <c r="BF174" s="160">
        <f>IF(N174="snížená",J174,0)</f>
        <v>0</v>
      </c>
      <c r="BG174" s="160">
        <f>IF(N174="zákl. přenesená",J174,0)</f>
        <v>0</v>
      </c>
      <c r="BH174" s="160">
        <f>IF(N174="sníž. přenesená",J174,0)</f>
        <v>0</v>
      </c>
      <c r="BI174" s="160">
        <f>IF(N174="nulová",J174,0)</f>
        <v>0</v>
      </c>
      <c r="BJ174" s="18" t="s">
        <v>75</v>
      </c>
      <c r="BK174" s="160">
        <f>ROUND(I174*H174,2)</f>
        <v>0</v>
      </c>
      <c r="BL174" s="18" t="s">
        <v>116</v>
      </c>
      <c r="BM174" s="159" t="s">
        <v>259</v>
      </c>
    </row>
    <row r="175" spans="1:65" s="12" customFormat="1" ht="25.9" customHeight="1">
      <c r="B175" s="134"/>
      <c r="D175" s="135" t="s">
        <v>69</v>
      </c>
      <c r="E175" s="136" t="s">
        <v>260</v>
      </c>
      <c r="F175" s="136" t="s">
        <v>261</v>
      </c>
      <c r="I175" s="137"/>
      <c r="J175" s="138">
        <f>BK175</f>
        <v>0</v>
      </c>
      <c r="L175" s="134"/>
      <c r="M175" s="139"/>
      <c r="N175" s="140"/>
      <c r="O175" s="140"/>
      <c r="P175" s="141">
        <f>P176</f>
        <v>0</v>
      </c>
      <c r="Q175" s="140"/>
      <c r="R175" s="141">
        <f>R176</f>
        <v>0.25380972000000002</v>
      </c>
      <c r="S175" s="140"/>
      <c r="T175" s="142">
        <f>T176</f>
        <v>0.52147589999999988</v>
      </c>
      <c r="AR175" s="135" t="s">
        <v>77</v>
      </c>
      <c r="AT175" s="143" t="s">
        <v>69</v>
      </c>
      <c r="AU175" s="143" t="s">
        <v>70</v>
      </c>
      <c r="AY175" s="135" t="s">
        <v>109</v>
      </c>
      <c r="BK175" s="144">
        <f>BK176</f>
        <v>0</v>
      </c>
    </row>
    <row r="176" spans="1:65" s="12" customFormat="1" ht="22.75" customHeight="1">
      <c r="B176" s="134"/>
      <c r="D176" s="135" t="s">
        <v>69</v>
      </c>
      <c r="E176" s="145" t="s">
        <v>262</v>
      </c>
      <c r="F176" s="145" t="s">
        <v>263</v>
      </c>
      <c r="I176" s="137"/>
      <c r="J176" s="146">
        <f>BK176</f>
        <v>0</v>
      </c>
      <c r="L176" s="134"/>
      <c r="M176" s="139"/>
      <c r="N176" s="140"/>
      <c r="O176" s="140"/>
      <c r="P176" s="141">
        <f>SUM(P177:P210)</f>
        <v>0</v>
      </c>
      <c r="Q176" s="140"/>
      <c r="R176" s="141">
        <f>SUM(R177:R210)</f>
        <v>0.25380972000000002</v>
      </c>
      <c r="S176" s="140"/>
      <c r="T176" s="142">
        <f>SUM(T177:T210)</f>
        <v>0.52147589999999988</v>
      </c>
      <c r="AR176" s="135" t="s">
        <v>77</v>
      </c>
      <c r="AT176" s="143" t="s">
        <v>69</v>
      </c>
      <c r="AU176" s="143" t="s">
        <v>75</v>
      </c>
      <c r="AY176" s="135" t="s">
        <v>109</v>
      </c>
      <c r="BK176" s="144">
        <f>SUM(BK177:BK210)</f>
        <v>0</v>
      </c>
    </row>
    <row r="177" spans="1:65" s="2" customFormat="1" ht="21.75" customHeight="1">
      <c r="A177" s="33"/>
      <c r="B177" s="147"/>
      <c r="C177" s="148" t="s">
        <v>264</v>
      </c>
      <c r="D177" s="148" t="s">
        <v>111</v>
      </c>
      <c r="E177" s="149" t="s">
        <v>265</v>
      </c>
      <c r="F177" s="150" t="s">
        <v>266</v>
      </c>
      <c r="G177" s="151" t="s">
        <v>127</v>
      </c>
      <c r="H177" s="152">
        <v>6.27</v>
      </c>
      <c r="I177" s="153"/>
      <c r="J177" s="154">
        <f>ROUND(I177*H177,2)</f>
        <v>0</v>
      </c>
      <c r="K177" s="150" t="s">
        <v>115</v>
      </c>
      <c r="L177" s="34"/>
      <c r="M177" s="155" t="s">
        <v>3</v>
      </c>
      <c r="N177" s="156" t="s">
        <v>41</v>
      </c>
      <c r="O177" s="54"/>
      <c r="P177" s="157">
        <f>O177*H177</f>
        <v>0</v>
      </c>
      <c r="Q177" s="157">
        <v>0</v>
      </c>
      <c r="R177" s="157">
        <f>Q177*H177</f>
        <v>0</v>
      </c>
      <c r="S177" s="157">
        <v>0</v>
      </c>
      <c r="T177" s="158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9" t="s">
        <v>194</v>
      </c>
      <c r="AT177" s="159" t="s">
        <v>111</v>
      </c>
      <c r="AU177" s="159" t="s">
        <v>77</v>
      </c>
      <c r="AY177" s="18" t="s">
        <v>109</v>
      </c>
      <c r="BE177" s="160">
        <f>IF(N177="základní",J177,0)</f>
        <v>0</v>
      </c>
      <c r="BF177" s="160">
        <f>IF(N177="snížená",J177,0)</f>
        <v>0</v>
      </c>
      <c r="BG177" s="160">
        <f>IF(N177="zákl. přenesená",J177,0)</f>
        <v>0</v>
      </c>
      <c r="BH177" s="160">
        <f>IF(N177="sníž. přenesená",J177,0)</f>
        <v>0</v>
      </c>
      <c r="BI177" s="160">
        <f>IF(N177="nulová",J177,0)</f>
        <v>0</v>
      </c>
      <c r="BJ177" s="18" t="s">
        <v>75</v>
      </c>
      <c r="BK177" s="160">
        <f>ROUND(I177*H177,2)</f>
        <v>0</v>
      </c>
      <c r="BL177" s="18" t="s">
        <v>194</v>
      </c>
      <c r="BM177" s="159" t="s">
        <v>267</v>
      </c>
    </row>
    <row r="178" spans="1:65" s="13" customFormat="1" ht="10">
      <c r="B178" s="161"/>
      <c r="D178" s="162" t="s">
        <v>118</v>
      </c>
      <c r="E178" s="163" t="s">
        <v>3</v>
      </c>
      <c r="F178" s="164" t="s">
        <v>268</v>
      </c>
      <c r="H178" s="165">
        <v>6.27</v>
      </c>
      <c r="I178" s="166"/>
      <c r="L178" s="161"/>
      <c r="M178" s="167"/>
      <c r="N178" s="168"/>
      <c r="O178" s="168"/>
      <c r="P178" s="168"/>
      <c r="Q178" s="168"/>
      <c r="R178" s="168"/>
      <c r="S178" s="168"/>
      <c r="T178" s="169"/>
      <c r="AT178" s="163" t="s">
        <v>118</v>
      </c>
      <c r="AU178" s="163" t="s">
        <v>77</v>
      </c>
      <c r="AV178" s="13" t="s">
        <v>77</v>
      </c>
      <c r="AW178" s="13" t="s">
        <v>32</v>
      </c>
      <c r="AX178" s="13" t="s">
        <v>70</v>
      </c>
      <c r="AY178" s="163" t="s">
        <v>109</v>
      </c>
    </row>
    <row r="179" spans="1:65" s="14" customFormat="1" ht="10">
      <c r="B179" s="170"/>
      <c r="D179" s="162" t="s">
        <v>118</v>
      </c>
      <c r="E179" s="171" t="s">
        <v>3</v>
      </c>
      <c r="F179" s="172" t="s">
        <v>120</v>
      </c>
      <c r="H179" s="173">
        <v>6.27</v>
      </c>
      <c r="I179" s="174"/>
      <c r="L179" s="170"/>
      <c r="M179" s="175"/>
      <c r="N179" s="176"/>
      <c r="O179" s="176"/>
      <c r="P179" s="176"/>
      <c r="Q179" s="176"/>
      <c r="R179" s="176"/>
      <c r="S179" s="176"/>
      <c r="T179" s="177"/>
      <c r="AT179" s="171" t="s">
        <v>118</v>
      </c>
      <c r="AU179" s="171" t="s">
        <v>77</v>
      </c>
      <c r="AV179" s="14" t="s">
        <v>116</v>
      </c>
      <c r="AW179" s="14" t="s">
        <v>32</v>
      </c>
      <c r="AX179" s="14" t="s">
        <v>75</v>
      </c>
      <c r="AY179" s="171" t="s">
        <v>109</v>
      </c>
    </row>
    <row r="180" spans="1:65" s="2" customFormat="1" ht="21.75" customHeight="1">
      <c r="A180" s="33"/>
      <c r="B180" s="147"/>
      <c r="C180" s="148" t="s">
        <v>269</v>
      </c>
      <c r="D180" s="148" t="s">
        <v>111</v>
      </c>
      <c r="E180" s="149" t="s">
        <v>270</v>
      </c>
      <c r="F180" s="150" t="s">
        <v>271</v>
      </c>
      <c r="G180" s="151" t="s">
        <v>114</v>
      </c>
      <c r="H180" s="152">
        <v>6.27</v>
      </c>
      <c r="I180" s="153"/>
      <c r="J180" s="154">
        <f>ROUND(I180*H180,2)</f>
        <v>0</v>
      </c>
      <c r="K180" s="150" t="s">
        <v>115</v>
      </c>
      <c r="L180" s="34"/>
      <c r="M180" s="155" t="s">
        <v>3</v>
      </c>
      <c r="N180" s="156" t="s">
        <v>41</v>
      </c>
      <c r="O180" s="54"/>
      <c r="P180" s="157">
        <f>O180*H180</f>
        <v>0</v>
      </c>
      <c r="Q180" s="157">
        <v>2.9999999999999997E-4</v>
      </c>
      <c r="R180" s="157">
        <f>Q180*H180</f>
        <v>1.8809999999999996E-3</v>
      </c>
      <c r="S180" s="157">
        <v>0</v>
      </c>
      <c r="T180" s="158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9" t="s">
        <v>194</v>
      </c>
      <c r="AT180" s="159" t="s">
        <v>111</v>
      </c>
      <c r="AU180" s="159" t="s">
        <v>77</v>
      </c>
      <c r="AY180" s="18" t="s">
        <v>109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18" t="s">
        <v>75</v>
      </c>
      <c r="BK180" s="160">
        <f>ROUND(I180*H180,2)</f>
        <v>0</v>
      </c>
      <c r="BL180" s="18" t="s">
        <v>194</v>
      </c>
      <c r="BM180" s="159" t="s">
        <v>272</v>
      </c>
    </row>
    <row r="181" spans="1:65" s="13" customFormat="1" ht="10">
      <c r="B181" s="161"/>
      <c r="D181" s="162" t="s">
        <v>118</v>
      </c>
      <c r="E181" s="163" t="s">
        <v>3</v>
      </c>
      <c r="F181" s="164" t="s">
        <v>268</v>
      </c>
      <c r="H181" s="165">
        <v>6.27</v>
      </c>
      <c r="I181" s="166"/>
      <c r="L181" s="161"/>
      <c r="M181" s="167"/>
      <c r="N181" s="168"/>
      <c r="O181" s="168"/>
      <c r="P181" s="168"/>
      <c r="Q181" s="168"/>
      <c r="R181" s="168"/>
      <c r="S181" s="168"/>
      <c r="T181" s="169"/>
      <c r="AT181" s="163" t="s">
        <v>118</v>
      </c>
      <c r="AU181" s="163" t="s">
        <v>77</v>
      </c>
      <c r="AV181" s="13" t="s">
        <v>77</v>
      </c>
      <c r="AW181" s="13" t="s">
        <v>32</v>
      </c>
      <c r="AX181" s="13" t="s">
        <v>70</v>
      </c>
      <c r="AY181" s="163" t="s">
        <v>109</v>
      </c>
    </row>
    <row r="182" spans="1:65" s="14" customFormat="1" ht="10">
      <c r="B182" s="170"/>
      <c r="D182" s="162" t="s">
        <v>118</v>
      </c>
      <c r="E182" s="171" t="s">
        <v>3</v>
      </c>
      <c r="F182" s="172" t="s">
        <v>120</v>
      </c>
      <c r="H182" s="173">
        <v>6.27</v>
      </c>
      <c r="I182" s="174"/>
      <c r="L182" s="170"/>
      <c r="M182" s="175"/>
      <c r="N182" s="176"/>
      <c r="O182" s="176"/>
      <c r="P182" s="176"/>
      <c r="Q182" s="176"/>
      <c r="R182" s="176"/>
      <c r="S182" s="176"/>
      <c r="T182" s="177"/>
      <c r="AT182" s="171" t="s">
        <v>118</v>
      </c>
      <c r="AU182" s="171" t="s">
        <v>77</v>
      </c>
      <c r="AV182" s="14" t="s">
        <v>116</v>
      </c>
      <c r="AW182" s="14" t="s">
        <v>32</v>
      </c>
      <c r="AX182" s="14" t="s">
        <v>75</v>
      </c>
      <c r="AY182" s="171" t="s">
        <v>109</v>
      </c>
    </row>
    <row r="183" spans="1:65" s="2" customFormat="1" ht="33" customHeight="1">
      <c r="A183" s="33"/>
      <c r="B183" s="147"/>
      <c r="C183" s="148" t="s">
        <v>273</v>
      </c>
      <c r="D183" s="148" t="s">
        <v>111</v>
      </c>
      <c r="E183" s="149" t="s">
        <v>274</v>
      </c>
      <c r="F183" s="150" t="s">
        <v>275</v>
      </c>
      <c r="G183" s="151" t="s">
        <v>114</v>
      </c>
      <c r="H183" s="152">
        <v>4.45</v>
      </c>
      <c r="I183" s="153"/>
      <c r="J183" s="154">
        <f>ROUND(I183*H183,2)</f>
        <v>0</v>
      </c>
      <c r="K183" s="150" t="s">
        <v>115</v>
      </c>
      <c r="L183" s="34"/>
      <c r="M183" s="155" t="s">
        <v>3</v>
      </c>
      <c r="N183" s="156" t="s">
        <v>41</v>
      </c>
      <c r="O183" s="54"/>
      <c r="P183" s="157">
        <f>O183*H183</f>
        <v>0</v>
      </c>
      <c r="Q183" s="157">
        <v>1.4999999999999999E-2</v>
      </c>
      <c r="R183" s="157">
        <f>Q183*H183</f>
        <v>6.6750000000000004E-2</v>
      </c>
      <c r="S183" s="157">
        <v>0</v>
      </c>
      <c r="T183" s="158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9" t="s">
        <v>194</v>
      </c>
      <c r="AT183" s="159" t="s">
        <v>111</v>
      </c>
      <c r="AU183" s="159" t="s">
        <v>77</v>
      </c>
      <c r="AY183" s="18" t="s">
        <v>109</v>
      </c>
      <c r="BE183" s="160">
        <f>IF(N183="základní",J183,0)</f>
        <v>0</v>
      </c>
      <c r="BF183" s="160">
        <f>IF(N183="snížená",J183,0)</f>
        <v>0</v>
      </c>
      <c r="BG183" s="160">
        <f>IF(N183="zákl. přenesená",J183,0)</f>
        <v>0</v>
      </c>
      <c r="BH183" s="160">
        <f>IF(N183="sníž. přenesená",J183,0)</f>
        <v>0</v>
      </c>
      <c r="BI183" s="160">
        <f>IF(N183="nulová",J183,0)</f>
        <v>0</v>
      </c>
      <c r="BJ183" s="18" t="s">
        <v>75</v>
      </c>
      <c r="BK183" s="160">
        <f>ROUND(I183*H183,2)</f>
        <v>0</v>
      </c>
      <c r="BL183" s="18" t="s">
        <v>194</v>
      </c>
      <c r="BM183" s="159" t="s">
        <v>276</v>
      </c>
    </row>
    <row r="184" spans="1:65" s="13" customFormat="1" ht="10">
      <c r="B184" s="161"/>
      <c r="D184" s="162" t="s">
        <v>118</v>
      </c>
      <c r="E184" s="163" t="s">
        <v>3</v>
      </c>
      <c r="F184" s="164" t="s">
        <v>277</v>
      </c>
      <c r="H184" s="165">
        <v>4.45</v>
      </c>
      <c r="I184" s="166"/>
      <c r="L184" s="161"/>
      <c r="M184" s="167"/>
      <c r="N184" s="168"/>
      <c r="O184" s="168"/>
      <c r="P184" s="168"/>
      <c r="Q184" s="168"/>
      <c r="R184" s="168"/>
      <c r="S184" s="168"/>
      <c r="T184" s="169"/>
      <c r="AT184" s="163" t="s">
        <v>118</v>
      </c>
      <c r="AU184" s="163" t="s">
        <v>77</v>
      </c>
      <c r="AV184" s="13" t="s">
        <v>77</v>
      </c>
      <c r="AW184" s="13" t="s">
        <v>32</v>
      </c>
      <c r="AX184" s="13" t="s">
        <v>70</v>
      </c>
      <c r="AY184" s="163" t="s">
        <v>109</v>
      </c>
    </row>
    <row r="185" spans="1:65" s="14" customFormat="1" ht="10">
      <c r="B185" s="170"/>
      <c r="D185" s="162" t="s">
        <v>118</v>
      </c>
      <c r="E185" s="171" t="s">
        <v>3</v>
      </c>
      <c r="F185" s="172" t="s">
        <v>120</v>
      </c>
      <c r="H185" s="173">
        <v>4.45</v>
      </c>
      <c r="I185" s="174"/>
      <c r="L185" s="170"/>
      <c r="M185" s="175"/>
      <c r="N185" s="176"/>
      <c r="O185" s="176"/>
      <c r="P185" s="176"/>
      <c r="Q185" s="176"/>
      <c r="R185" s="176"/>
      <c r="S185" s="176"/>
      <c r="T185" s="177"/>
      <c r="AT185" s="171" t="s">
        <v>118</v>
      </c>
      <c r="AU185" s="171" t="s">
        <v>77</v>
      </c>
      <c r="AV185" s="14" t="s">
        <v>116</v>
      </c>
      <c r="AW185" s="14" t="s">
        <v>32</v>
      </c>
      <c r="AX185" s="14" t="s">
        <v>75</v>
      </c>
      <c r="AY185" s="171" t="s">
        <v>109</v>
      </c>
    </row>
    <row r="186" spans="1:65" s="2" customFormat="1" ht="33" customHeight="1">
      <c r="A186" s="33"/>
      <c r="B186" s="147"/>
      <c r="C186" s="148" t="s">
        <v>278</v>
      </c>
      <c r="D186" s="148" t="s">
        <v>111</v>
      </c>
      <c r="E186" s="149" t="s">
        <v>279</v>
      </c>
      <c r="F186" s="150" t="s">
        <v>280</v>
      </c>
      <c r="G186" s="151" t="s">
        <v>127</v>
      </c>
      <c r="H186" s="152">
        <v>10.111000000000001</v>
      </c>
      <c r="I186" s="153"/>
      <c r="J186" s="154">
        <f>ROUND(I186*H186,2)</f>
        <v>0</v>
      </c>
      <c r="K186" s="150" t="s">
        <v>115</v>
      </c>
      <c r="L186" s="34"/>
      <c r="M186" s="155" t="s">
        <v>3</v>
      </c>
      <c r="N186" s="156" t="s">
        <v>41</v>
      </c>
      <c r="O186" s="54"/>
      <c r="P186" s="157">
        <f>O186*H186</f>
        <v>0</v>
      </c>
      <c r="Q186" s="157">
        <v>1.0200000000000001E-3</v>
      </c>
      <c r="R186" s="157">
        <f>Q186*H186</f>
        <v>1.0313220000000001E-2</v>
      </c>
      <c r="S186" s="157">
        <v>0</v>
      </c>
      <c r="T186" s="158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9" t="s">
        <v>194</v>
      </c>
      <c r="AT186" s="159" t="s">
        <v>111</v>
      </c>
      <c r="AU186" s="159" t="s">
        <v>77</v>
      </c>
      <c r="AY186" s="18" t="s">
        <v>109</v>
      </c>
      <c r="BE186" s="160">
        <f>IF(N186="základní",J186,0)</f>
        <v>0</v>
      </c>
      <c r="BF186" s="160">
        <f>IF(N186="snížená",J186,0)</f>
        <v>0</v>
      </c>
      <c r="BG186" s="160">
        <f>IF(N186="zákl. přenesená",J186,0)</f>
        <v>0</v>
      </c>
      <c r="BH186" s="160">
        <f>IF(N186="sníž. přenesená",J186,0)</f>
        <v>0</v>
      </c>
      <c r="BI186" s="160">
        <f>IF(N186="nulová",J186,0)</f>
        <v>0</v>
      </c>
      <c r="BJ186" s="18" t="s">
        <v>75</v>
      </c>
      <c r="BK186" s="160">
        <f>ROUND(I186*H186,2)</f>
        <v>0</v>
      </c>
      <c r="BL186" s="18" t="s">
        <v>194</v>
      </c>
      <c r="BM186" s="159" t="s">
        <v>281</v>
      </c>
    </row>
    <row r="187" spans="1:65" s="13" customFormat="1" ht="10">
      <c r="B187" s="161"/>
      <c r="D187" s="162" t="s">
        <v>118</v>
      </c>
      <c r="E187" s="163" t="s">
        <v>3</v>
      </c>
      <c r="F187" s="164" t="s">
        <v>282</v>
      </c>
      <c r="H187" s="165">
        <v>10.111000000000001</v>
      </c>
      <c r="I187" s="166"/>
      <c r="L187" s="161"/>
      <c r="M187" s="167"/>
      <c r="N187" s="168"/>
      <c r="O187" s="168"/>
      <c r="P187" s="168"/>
      <c r="Q187" s="168"/>
      <c r="R187" s="168"/>
      <c r="S187" s="168"/>
      <c r="T187" s="169"/>
      <c r="AT187" s="163" t="s">
        <v>118</v>
      </c>
      <c r="AU187" s="163" t="s">
        <v>77</v>
      </c>
      <c r="AV187" s="13" t="s">
        <v>77</v>
      </c>
      <c r="AW187" s="13" t="s">
        <v>32</v>
      </c>
      <c r="AX187" s="13" t="s">
        <v>70</v>
      </c>
      <c r="AY187" s="163" t="s">
        <v>109</v>
      </c>
    </row>
    <row r="188" spans="1:65" s="14" customFormat="1" ht="10">
      <c r="B188" s="170"/>
      <c r="D188" s="162" t="s">
        <v>118</v>
      </c>
      <c r="E188" s="171" t="s">
        <v>3</v>
      </c>
      <c r="F188" s="172" t="s">
        <v>120</v>
      </c>
      <c r="H188" s="173">
        <v>10.111000000000001</v>
      </c>
      <c r="I188" s="174"/>
      <c r="L188" s="170"/>
      <c r="M188" s="175"/>
      <c r="N188" s="176"/>
      <c r="O188" s="176"/>
      <c r="P188" s="176"/>
      <c r="Q188" s="176"/>
      <c r="R188" s="176"/>
      <c r="S188" s="176"/>
      <c r="T188" s="177"/>
      <c r="AT188" s="171" t="s">
        <v>118</v>
      </c>
      <c r="AU188" s="171" t="s">
        <v>77</v>
      </c>
      <c r="AV188" s="14" t="s">
        <v>116</v>
      </c>
      <c r="AW188" s="14" t="s">
        <v>32</v>
      </c>
      <c r="AX188" s="14" t="s">
        <v>75</v>
      </c>
      <c r="AY188" s="171" t="s">
        <v>109</v>
      </c>
    </row>
    <row r="189" spans="1:65" s="2" customFormat="1" ht="33" customHeight="1">
      <c r="A189" s="33"/>
      <c r="B189" s="147"/>
      <c r="C189" s="148" t="s">
        <v>283</v>
      </c>
      <c r="D189" s="148" t="s">
        <v>111</v>
      </c>
      <c r="E189" s="149" t="s">
        <v>284</v>
      </c>
      <c r="F189" s="150" t="s">
        <v>285</v>
      </c>
      <c r="G189" s="151" t="s">
        <v>127</v>
      </c>
      <c r="H189" s="152">
        <v>10.11</v>
      </c>
      <c r="I189" s="153"/>
      <c r="J189" s="154">
        <f>ROUND(I189*H189,2)</f>
        <v>0</v>
      </c>
      <c r="K189" s="150" t="s">
        <v>115</v>
      </c>
      <c r="L189" s="34"/>
      <c r="M189" s="155" t="s">
        <v>3</v>
      </c>
      <c r="N189" s="156" t="s">
        <v>41</v>
      </c>
      <c r="O189" s="54"/>
      <c r="P189" s="157">
        <f>O189*H189</f>
        <v>0</v>
      </c>
      <c r="Q189" s="157">
        <v>1.5299999999999999E-3</v>
      </c>
      <c r="R189" s="157">
        <f>Q189*H189</f>
        <v>1.5468299999999997E-2</v>
      </c>
      <c r="S189" s="157">
        <v>0</v>
      </c>
      <c r="T189" s="158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9" t="s">
        <v>194</v>
      </c>
      <c r="AT189" s="159" t="s">
        <v>111</v>
      </c>
      <c r="AU189" s="159" t="s">
        <v>77</v>
      </c>
      <c r="AY189" s="18" t="s">
        <v>109</v>
      </c>
      <c r="BE189" s="160">
        <f>IF(N189="základní",J189,0)</f>
        <v>0</v>
      </c>
      <c r="BF189" s="160">
        <f>IF(N189="snížená",J189,0)</f>
        <v>0</v>
      </c>
      <c r="BG189" s="160">
        <f>IF(N189="zákl. přenesená",J189,0)</f>
        <v>0</v>
      </c>
      <c r="BH189" s="160">
        <f>IF(N189="sníž. přenesená",J189,0)</f>
        <v>0</v>
      </c>
      <c r="BI189" s="160">
        <f>IF(N189="nulová",J189,0)</f>
        <v>0</v>
      </c>
      <c r="BJ189" s="18" t="s">
        <v>75</v>
      </c>
      <c r="BK189" s="160">
        <f>ROUND(I189*H189,2)</f>
        <v>0</v>
      </c>
      <c r="BL189" s="18" t="s">
        <v>194</v>
      </c>
      <c r="BM189" s="159" t="s">
        <v>286</v>
      </c>
    </row>
    <row r="190" spans="1:65" s="13" customFormat="1" ht="10">
      <c r="B190" s="161"/>
      <c r="D190" s="162" t="s">
        <v>118</v>
      </c>
      <c r="E190" s="163" t="s">
        <v>3</v>
      </c>
      <c r="F190" s="164" t="s">
        <v>287</v>
      </c>
      <c r="H190" s="165">
        <v>10.11</v>
      </c>
      <c r="I190" s="166"/>
      <c r="L190" s="161"/>
      <c r="M190" s="167"/>
      <c r="N190" s="168"/>
      <c r="O190" s="168"/>
      <c r="P190" s="168"/>
      <c r="Q190" s="168"/>
      <c r="R190" s="168"/>
      <c r="S190" s="168"/>
      <c r="T190" s="169"/>
      <c r="AT190" s="163" t="s">
        <v>118</v>
      </c>
      <c r="AU190" s="163" t="s">
        <v>77</v>
      </c>
      <c r="AV190" s="13" t="s">
        <v>77</v>
      </c>
      <c r="AW190" s="13" t="s">
        <v>32</v>
      </c>
      <c r="AX190" s="13" t="s">
        <v>70</v>
      </c>
      <c r="AY190" s="163" t="s">
        <v>109</v>
      </c>
    </row>
    <row r="191" spans="1:65" s="14" customFormat="1" ht="10">
      <c r="B191" s="170"/>
      <c r="D191" s="162" t="s">
        <v>118</v>
      </c>
      <c r="E191" s="171" t="s">
        <v>3</v>
      </c>
      <c r="F191" s="172" t="s">
        <v>120</v>
      </c>
      <c r="H191" s="173">
        <v>10.11</v>
      </c>
      <c r="I191" s="174"/>
      <c r="L191" s="170"/>
      <c r="M191" s="175"/>
      <c r="N191" s="176"/>
      <c r="O191" s="176"/>
      <c r="P191" s="176"/>
      <c r="Q191" s="176"/>
      <c r="R191" s="176"/>
      <c r="S191" s="176"/>
      <c r="T191" s="177"/>
      <c r="AT191" s="171" t="s">
        <v>118</v>
      </c>
      <c r="AU191" s="171" t="s">
        <v>77</v>
      </c>
      <c r="AV191" s="14" t="s">
        <v>116</v>
      </c>
      <c r="AW191" s="14" t="s">
        <v>32</v>
      </c>
      <c r="AX191" s="14" t="s">
        <v>75</v>
      </c>
      <c r="AY191" s="171" t="s">
        <v>109</v>
      </c>
    </row>
    <row r="192" spans="1:65" s="2" customFormat="1" ht="33" customHeight="1">
      <c r="A192" s="33"/>
      <c r="B192" s="147"/>
      <c r="C192" s="178" t="s">
        <v>288</v>
      </c>
      <c r="D192" s="178" t="s">
        <v>165</v>
      </c>
      <c r="E192" s="179" t="s">
        <v>289</v>
      </c>
      <c r="F192" s="180" t="s">
        <v>290</v>
      </c>
      <c r="G192" s="181" t="s">
        <v>114</v>
      </c>
      <c r="H192" s="182">
        <v>7.2110000000000003</v>
      </c>
      <c r="I192" s="183"/>
      <c r="J192" s="184">
        <f>ROUND(I192*H192,2)</f>
        <v>0</v>
      </c>
      <c r="K192" s="180" t="s">
        <v>115</v>
      </c>
      <c r="L192" s="185"/>
      <c r="M192" s="186" t="s">
        <v>3</v>
      </c>
      <c r="N192" s="187" t="s">
        <v>41</v>
      </c>
      <c r="O192" s="54"/>
      <c r="P192" s="157">
        <f>O192*H192</f>
        <v>0</v>
      </c>
      <c r="Q192" s="157">
        <v>1.9199999999999998E-2</v>
      </c>
      <c r="R192" s="157">
        <f>Q192*H192</f>
        <v>0.1384512</v>
      </c>
      <c r="S192" s="157">
        <v>0</v>
      </c>
      <c r="T192" s="158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9" t="s">
        <v>283</v>
      </c>
      <c r="AT192" s="159" t="s">
        <v>165</v>
      </c>
      <c r="AU192" s="159" t="s">
        <v>77</v>
      </c>
      <c r="AY192" s="18" t="s">
        <v>109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8" t="s">
        <v>75</v>
      </c>
      <c r="BK192" s="160">
        <f>ROUND(I192*H192,2)</f>
        <v>0</v>
      </c>
      <c r="BL192" s="18" t="s">
        <v>194</v>
      </c>
      <c r="BM192" s="159" t="s">
        <v>291</v>
      </c>
    </row>
    <row r="193" spans="1:65" s="13" customFormat="1" ht="10">
      <c r="B193" s="161"/>
      <c r="D193" s="162" t="s">
        <v>118</v>
      </c>
      <c r="E193" s="163" t="s">
        <v>3</v>
      </c>
      <c r="F193" s="164" t="s">
        <v>292</v>
      </c>
      <c r="H193" s="165">
        <v>6.27</v>
      </c>
      <c r="I193" s="166"/>
      <c r="L193" s="161"/>
      <c r="M193" s="167"/>
      <c r="N193" s="168"/>
      <c r="O193" s="168"/>
      <c r="P193" s="168"/>
      <c r="Q193" s="168"/>
      <c r="R193" s="168"/>
      <c r="S193" s="168"/>
      <c r="T193" s="169"/>
      <c r="AT193" s="163" t="s">
        <v>118</v>
      </c>
      <c r="AU193" s="163" t="s">
        <v>77</v>
      </c>
      <c r="AV193" s="13" t="s">
        <v>77</v>
      </c>
      <c r="AW193" s="13" t="s">
        <v>32</v>
      </c>
      <c r="AX193" s="13" t="s">
        <v>70</v>
      </c>
      <c r="AY193" s="163" t="s">
        <v>109</v>
      </c>
    </row>
    <row r="194" spans="1:65" s="14" customFormat="1" ht="10">
      <c r="B194" s="170"/>
      <c r="D194" s="162" t="s">
        <v>118</v>
      </c>
      <c r="E194" s="171" t="s">
        <v>3</v>
      </c>
      <c r="F194" s="172" t="s">
        <v>120</v>
      </c>
      <c r="H194" s="173">
        <v>6.27</v>
      </c>
      <c r="I194" s="174"/>
      <c r="L194" s="170"/>
      <c r="M194" s="175"/>
      <c r="N194" s="176"/>
      <c r="O194" s="176"/>
      <c r="P194" s="176"/>
      <c r="Q194" s="176"/>
      <c r="R194" s="176"/>
      <c r="S194" s="176"/>
      <c r="T194" s="177"/>
      <c r="AT194" s="171" t="s">
        <v>118</v>
      </c>
      <c r="AU194" s="171" t="s">
        <v>77</v>
      </c>
      <c r="AV194" s="14" t="s">
        <v>116</v>
      </c>
      <c r="AW194" s="14" t="s">
        <v>32</v>
      </c>
      <c r="AX194" s="14" t="s">
        <v>75</v>
      </c>
      <c r="AY194" s="171" t="s">
        <v>109</v>
      </c>
    </row>
    <row r="195" spans="1:65" s="13" customFormat="1" ht="10">
      <c r="B195" s="161"/>
      <c r="D195" s="162" t="s">
        <v>118</v>
      </c>
      <c r="F195" s="164" t="s">
        <v>293</v>
      </c>
      <c r="H195" s="165">
        <v>7.2110000000000003</v>
      </c>
      <c r="I195" s="166"/>
      <c r="L195" s="161"/>
      <c r="M195" s="167"/>
      <c r="N195" s="168"/>
      <c r="O195" s="168"/>
      <c r="P195" s="168"/>
      <c r="Q195" s="168"/>
      <c r="R195" s="168"/>
      <c r="S195" s="168"/>
      <c r="T195" s="169"/>
      <c r="AT195" s="163" t="s">
        <v>118</v>
      </c>
      <c r="AU195" s="163" t="s">
        <v>77</v>
      </c>
      <c r="AV195" s="13" t="s">
        <v>77</v>
      </c>
      <c r="AW195" s="13" t="s">
        <v>4</v>
      </c>
      <c r="AX195" s="13" t="s">
        <v>75</v>
      </c>
      <c r="AY195" s="163" t="s">
        <v>109</v>
      </c>
    </row>
    <row r="196" spans="1:65" s="2" customFormat="1" ht="21.75" customHeight="1">
      <c r="A196" s="33"/>
      <c r="B196" s="147"/>
      <c r="C196" s="148" t="s">
        <v>294</v>
      </c>
      <c r="D196" s="148" t="s">
        <v>111</v>
      </c>
      <c r="E196" s="149" t="s">
        <v>295</v>
      </c>
      <c r="F196" s="150" t="s">
        <v>296</v>
      </c>
      <c r="G196" s="151" t="s">
        <v>114</v>
      </c>
      <c r="H196" s="152">
        <v>6.27</v>
      </c>
      <c r="I196" s="153"/>
      <c r="J196" s="154">
        <f>ROUND(I196*H196,2)</f>
        <v>0</v>
      </c>
      <c r="K196" s="150" t="s">
        <v>115</v>
      </c>
      <c r="L196" s="34"/>
      <c r="M196" s="155" t="s">
        <v>3</v>
      </c>
      <c r="N196" s="156" t="s">
        <v>41</v>
      </c>
      <c r="O196" s="54"/>
      <c r="P196" s="157">
        <f>O196*H196</f>
        <v>0</v>
      </c>
      <c r="Q196" s="157">
        <v>0</v>
      </c>
      <c r="R196" s="157">
        <f>Q196*H196</f>
        <v>0</v>
      </c>
      <c r="S196" s="157">
        <v>8.3169999999999994E-2</v>
      </c>
      <c r="T196" s="158">
        <f>S196*H196</f>
        <v>0.52147589999999988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9" t="s">
        <v>194</v>
      </c>
      <c r="AT196" s="159" t="s">
        <v>111</v>
      </c>
      <c r="AU196" s="159" t="s">
        <v>77</v>
      </c>
      <c r="AY196" s="18" t="s">
        <v>109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8" t="s">
        <v>75</v>
      </c>
      <c r="BK196" s="160">
        <f>ROUND(I196*H196,2)</f>
        <v>0</v>
      </c>
      <c r="BL196" s="18" t="s">
        <v>194</v>
      </c>
      <c r="BM196" s="159" t="s">
        <v>297</v>
      </c>
    </row>
    <row r="197" spans="1:65" s="13" customFormat="1" ht="10">
      <c r="B197" s="161"/>
      <c r="D197" s="162" t="s">
        <v>118</v>
      </c>
      <c r="E197" s="163" t="s">
        <v>3</v>
      </c>
      <c r="F197" s="164" t="s">
        <v>268</v>
      </c>
      <c r="H197" s="165">
        <v>6.27</v>
      </c>
      <c r="I197" s="166"/>
      <c r="L197" s="161"/>
      <c r="M197" s="167"/>
      <c r="N197" s="168"/>
      <c r="O197" s="168"/>
      <c r="P197" s="168"/>
      <c r="Q197" s="168"/>
      <c r="R197" s="168"/>
      <c r="S197" s="168"/>
      <c r="T197" s="169"/>
      <c r="AT197" s="163" t="s">
        <v>118</v>
      </c>
      <c r="AU197" s="163" t="s">
        <v>77</v>
      </c>
      <c r="AV197" s="13" t="s">
        <v>77</v>
      </c>
      <c r="AW197" s="13" t="s">
        <v>32</v>
      </c>
      <c r="AX197" s="13" t="s">
        <v>70</v>
      </c>
      <c r="AY197" s="163" t="s">
        <v>109</v>
      </c>
    </row>
    <row r="198" spans="1:65" s="14" customFormat="1" ht="10">
      <c r="B198" s="170"/>
      <c r="D198" s="162" t="s">
        <v>118</v>
      </c>
      <c r="E198" s="171" t="s">
        <v>3</v>
      </c>
      <c r="F198" s="172" t="s">
        <v>120</v>
      </c>
      <c r="H198" s="173">
        <v>6.27</v>
      </c>
      <c r="I198" s="174"/>
      <c r="L198" s="170"/>
      <c r="M198" s="175"/>
      <c r="N198" s="176"/>
      <c r="O198" s="176"/>
      <c r="P198" s="176"/>
      <c r="Q198" s="176"/>
      <c r="R198" s="176"/>
      <c r="S198" s="176"/>
      <c r="T198" s="177"/>
      <c r="AT198" s="171" t="s">
        <v>118</v>
      </c>
      <c r="AU198" s="171" t="s">
        <v>77</v>
      </c>
      <c r="AV198" s="14" t="s">
        <v>116</v>
      </c>
      <c r="AW198" s="14" t="s">
        <v>32</v>
      </c>
      <c r="AX198" s="14" t="s">
        <v>75</v>
      </c>
      <c r="AY198" s="171" t="s">
        <v>109</v>
      </c>
    </row>
    <row r="199" spans="1:65" s="2" customFormat="1" ht="33" customHeight="1">
      <c r="A199" s="33"/>
      <c r="B199" s="147"/>
      <c r="C199" s="148" t="s">
        <v>298</v>
      </c>
      <c r="D199" s="148" t="s">
        <v>111</v>
      </c>
      <c r="E199" s="149" t="s">
        <v>299</v>
      </c>
      <c r="F199" s="150" t="s">
        <v>300</v>
      </c>
      <c r="G199" s="151" t="s">
        <v>114</v>
      </c>
      <c r="H199" s="152">
        <v>1.417</v>
      </c>
      <c r="I199" s="153"/>
      <c r="J199" s="154">
        <f>ROUND(I199*H199,2)</f>
        <v>0</v>
      </c>
      <c r="K199" s="150" t="s">
        <v>115</v>
      </c>
      <c r="L199" s="34"/>
      <c r="M199" s="155" t="s">
        <v>3</v>
      </c>
      <c r="N199" s="156" t="s">
        <v>41</v>
      </c>
      <c r="O199" s="54"/>
      <c r="P199" s="157">
        <f>O199*H199</f>
        <v>0</v>
      </c>
      <c r="Q199" s="157">
        <v>7.4999999999999997E-3</v>
      </c>
      <c r="R199" s="157">
        <f>Q199*H199</f>
        <v>1.06275E-2</v>
      </c>
      <c r="S199" s="157">
        <v>0</v>
      </c>
      <c r="T199" s="158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9" t="s">
        <v>194</v>
      </c>
      <c r="AT199" s="159" t="s">
        <v>111</v>
      </c>
      <c r="AU199" s="159" t="s">
        <v>77</v>
      </c>
      <c r="AY199" s="18" t="s">
        <v>109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8" t="s">
        <v>75</v>
      </c>
      <c r="BK199" s="160">
        <f>ROUND(I199*H199,2)</f>
        <v>0</v>
      </c>
      <c r="BL199" s="18" t="s">
        <v>194</v>
      </c>
      <c r="BM199" s="159" t="s">
        <v>301</v>
      </c>
    </row>
    <row r="200" spans="1:65" s="13" customFormat="1" ht="10">
      <c r="B200" s="161"/>
      <c r="D200" s="162" t="s">
        <v>118</v>
      </c>
      <c r="E200" s="163" t="s">
        <v>3</v>
      </c>
      <c r="F200" s="164" t="s">
        <v>302</v>
      </c>
      <c r="H200" s="165">
        <v>1.417</v>
      </c>
      <c r="I200" s="166"/>
      <c r="L200" s="161"/>
      <c r="M200" s="167"/>
      <c r="N200" s="168"/>
      <c r="O200" s="168"/>
      <c r="P200" s="168"/>
      <c r="Q200" s="168"/>
      <c r="R200" s="168"/>
      <c r="S200" s="168"/>
      <c r="T200" s="169"/>
      <c r="AT200" s="163" t="s">
        <v>118</v>
      </c>
      <c r="AU200" s="163" t="s">
        <v>77</v>
      </c>
      <c r="AV200" s="13" t="s">
        <v>77</v>
      </c>
      <c r="AW200" s="13" t="s">
        <v>32</v>
      </c>
      <c r="AX200" s="13" t="s">
        <v>70</v>
      </c>
      <c r="AY200" s="163" t="s">
        <v>109</v>
      </c>
    </row>
    <row r="201" spans="1:65" s="14" customFormat="1" ht="10">
      <c r="B201" s="170"/>
      <c r="D201" s="162" t="s">
        <v>118</v>
      </c>
      <c r="E201" s="171" t="s">
        <v>3</v>
      </c>
      <c r="F201" s="172" t="s">
        <v>120</v>
      </c>
      <c r="H201" s="173">
        <v>1.417</v>
      </c>
      <c r="I201" s="174"/>
      <c r="L201" s="170"/>
      <c r="M201" s="175"/>
      <c r="N201" s="176"/>
      <c r="O201" s="176"/>
      <c r="P201" s="176"/>
      <c r="Q201" s="176"/>
      <c r="R201" s="176"/>
      <c r="S201" s="176"/>
      <c r="T201" s="177"/>
      <c r="AT201" s="171" t="s">
        <v>118</v>
      </c>
      <c r="AU201" s="171" t="s">
        <v>77</v>
      </c>
      <c r="AV201" s="14" t="s">
        <v>116</v>
      </c>
      <c r="AW201" s="14" t="s">
        <v>32</v>
      </c>
      <c r="AX201" s="14" t="s">
        <v>75</v>
      </c>
      <c r="AY201" s="171" t="s">
        <v>109</v>
      </c>
    </row>
    <row r="202" spans="1:65" s="2" customFormat="1" ht="21.75" customHeight="1">
      <c r="A202" s="33"/>
      <c r="B202" s="147"/>
      <c r="C202" s="148" t="s">
        <v>303</v>
      </c>
      <c r="D202" s="148" t="s">
        <v>111</v>
      </c>
      <c r="E202" s="149" t="s">
        <v>304</v>
      </c>
      <c r="F202" s="150" t="s">
        <v>305</v>
      </c>
      <c r="G202" s="151" t="s">
        <v>114</v>
      </c>
      <c r="H202" s="152">
        <v>6.27</v>
      </c>
      <c r="I202" s="153"/>
      <c r="J202" s="154">
        <f>ROUND(I202*H202,2)</f>
        <v>0</v>
      </c>
      <c r="K202" s="150" t="s">
        <v>115</v>
      </c>
      <c r="L202" s="34"/>
      <c r="M202" s="155" t="s">
        <v>3</v>
      </c>
      <c r="N202" s="156" t="s">
        <v>41</v>
      </c>
      <c r="O202" s="54"/>
      <c r="P202" s="157">
        <f>O202*H202</f>
        <v>0</v>
      </c>
      <c r="Q202" s="157">
        <v>1.5E-3</v>
      </c>
      <c r="R202" s="157">
        <f>Q202*H202</f>
        <v>9.4050000000000002E-3</v>
      </c>
      <c r="S202" s="157">
        <v>0</v>
      </c>
      <c r="T202" s="158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9" t="s">
        <v>194</v>
      </c>
      <c r="AT202" s="159" t="s">
        <v>111</v>
      </c>
      <c r="AU202" s="159" t="s">
        <v>77</v>
      </c>
      <c r="AY202" s="18" t="s">
        <v>109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18" t="s">
        <v>75</v>
      </c>
      <c r="BK202" s="160">
        <f>ROUND(I202*H202,2)</f>
        <v>0</v>
      </c>
      <c r="BL202" s="18" t="s">
        <v>194</v>
      </c>
      <c r="BM202" s="159" t="s">
        <v>306</v>
      </c>
    </row>
    <row r="203" spans="1:65" s="13" customFormat="1" ht="10">
      <c r="B203" s="161"/>
      <c r="D203" s="162" t="s">
        <v>118</v>
      </c>
      <c r="E203" s="163" t="s">
        <v>3</v>
      </c>
      <c r="F203" s="164" t="s">
        <v>268</v>
      </c>
      <c r="H203" s="165">
        <v>6.27</v>
      </c>
      <c r="I203" s="166"/>
      <c r="L203" s="161"/>
      <c r="M203" s="167"/>
      <c r="N203" s="168"/>
      <c r="O203" s="168"/>
      <c r="P203" s="168"/>
      <c r="Q203" s="168"/>
      <c r="R203" s="168"/>
      <c r="S203" s="168"/>
      <c r="T203" s="169"/>
      <c r="AT203" s="163" t="s">
        <v>118</v>
      </c>
      <c r="AU203" s="163" t="s">
        <v>77</v>
      </c>
      <c r="AV203" s="13" t="s">
        <v>77</v>
      </c>
      <c r="AW203" s="13" t="s">
        <v>32</v>
      </c>
      <c r="AX203" s="13" t="s">
        <v>70</v>
      </c>
      <c r="AY203" s="163" t="s">
        <v>109</v>
      </c>
    </row>
    <row r="204" spans="1:65" s="14" customFormat="1" ht="10">
      <c r="B204" s="170"/>
      <c r="D204" s="162" t="s">
        <v>118</v>
      </c>
      <c r="E204" s="171" t="s">
        <v>3</v>
      </c>
      <c r="F204" s="172" t="s">
        <v>120</v>
      </c>
      <c r="H204" s="173">
        <v>6.27</v>
      </c>
      <c r="I204" s="174"/>
      <c r="L204" s="170"/>
      <c r="M204" s="175"/>
      <c r="N204" s="176"/>
      <c r="O204" s="176"/>
      <c r="P204" s="176"/>
      <c r="Q204" s="176"/>
      <c r="R204" s="176"/>
      <c r="S204" s="176"/>
      <c r="T204" s="177"/>
      <c r="AT204" s="171" t="s">
        <v>118</v>
      </c>
      <c r="AU204" s="171" t="s">
        <v>77</v>
      </c>
      <c r="AV204" s="14" t="s">
        <v>116</v>
      </c>
      <c r="AW204" s="14" t="s">
        <v>32</v>
      </c>
      <c r="AX204" s="14" t="s">
        <v>75</v>
      </c>
      <c r="AY204" s="171" t="s">
        <v>109</v>
      </c>
    </row>
    <row r="205" spans="1:65" s="2" customFormat="1" ht="16.5" customHeight="1">
      <c r="A205" s="33"/>
      <c r="B205" s="147"/>
      <c r="C205" s="148" t="s">
        <v>307</v>
      </c>
      <c r="D205" s="148" t="s">
        <v>111</v>
      </c>
      <c r="E205" s="149" t="s">
        <v>308</v>
      </c>
      <c r="F205" s="150" t="s">
        <v>309</v>
      </c>
      <c r="G205" s="151" t="s">
        <v>127</v>
      </c>
      <c r="H205" s="152">
        <v>20</v>
      </c>
      <c r="I205" s="153"/>
      <c r="J205" s="154">
        <f>ROUND(I205*H205,2)</f>
        <v>0</v>
      </c>
      <c r="K205" s="150" t="s">
        <v>115</v>
      </c>
      <c r="L205" s="34"/>
      <c r="M205" s="155" t="s">
        <v>3</v>
      </c>
      <c r="N205" s="156" t="s">
        <v>41</v>
      </c>
      <c r="O205" s="54"/>
      <c r="P205" s="157">
        <f>O205*H205</f>
        <v>0</v>
      </c>
      <c r="Q205" s="157">
        <v>3.0000000000000001E-5</v>
      </c>
      <c r="R205" s="157">
        <f>Q205*H205</f>
        <v>6.0000000000000006E-4</v>
      </c>
      <c r="S205" s="157">
        <v>0</v>
      </c>
      <c r="T205" s="158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9" t="s">
        <v>194</v>
      </c>
      <c r="AT205" s="159" t="s">
        <v>111</v>
      </c>
      <c r="AU205" s="159" t="s">
        <v>77</v>
      </c>
      <c r="AY205" s="18" t="s">
        <v>109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8" t="s">
        <v>75</v>
      </c>
      <c r="BK205" s="160">
        <f>ROUND(I205*H205,2)</f>
        <v>0</v>
      </c>
      <c r="BL205" s="18" t="s">
        <v>194</v>
      </c>
      <c r="BM205" s="159" t="s">
        <v>310</v>
      </c>
    </row>
    <row r="206" spans="1:65" s="2" customFormat="1" ht="21.75" customHeight="1">
      <c r="A206" s="33"/>
      <c r="B206" s="147"/>
      <c r="C206" s="148" t="s">
        <v>311</v>
      </c>
      <c r="D206" s="148" t="s">
        <v>111</v>
      </c>
      <c r="E206" s="149" t="s">
        <v>312</v>
      </c>
      <c r="F206" s="150" t="s">
        <v>313</v>
      </c>
      <c r="G206" s="151" t="s">
        <v>314</v>
      </c>
      <c r="H206" s="152">
        <v>20</v>
      </c>
      <c r="I206" s="153"/>
      <c r="J206" s="154">
        <f>ROUND(I206*H206,2)</f>
        <v>0</v>
      </c>
      <c r="K206" s="150" t="s">
        <v>115</v>
      </c>
      <c r="L206" s="34"/>
      <c r="M206" s="155" t="s">
        <v>3</v>
      </c>
      <c r="N206" s="156" t="s">
        <v>41</v>
      </c>
      <c r="O206" s="54"/>
      <c r="P206" s="157">
        <f>O206*H206</f>
        <v>0</v>
      </c>
      <c r="Q206" s="157">
        <v>0</v>
      </c>
      <c r="R206" s="157">
        <f>Q206*H206</f>
        <v>0</v>
      </c>
      <c r="S206" s="157">
        <v>0</v>
      </c>
      <c r="T206" s="158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9" t="s">
        <v>194</v>
      </c>
      <c r="AT206" s="159" t="s">
        <v>111</v>
      </c>
      <c r="AU206" s="159" t="s">
        <v>77</v>
      </c>
      <c r="AY206" s="18" t="s">
        <v>109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8" t="s">
        <v>75</v>
      </c>
      <c r="BK206" s="160">
        <f>ROUND(I206*H206,2)</f>
        <v>0</v>
      </c>
      <c r="BL206" s="18" t="s">
        <v>194</v>
      </c>
      <c r="BM206" s="159" t="s">
        <v>315</v>
      </c>
    </row>
    <row r="207" spans="1:65" s="2" customFormat="1" ht="21.75" customHeight="1">
      <c r="A207" s="33"/>
      <c r="B207" s="147"/>
      <c r="C207" s="148" t="s">
        <v>316</v>
      </c>
      <c r="D207" s="148" t="s">
        <v>111</v>
      </c>
      <c r="E207" s="149" t="s">
        <v>317</v>
      </c>
      <c r="F207" s="150" t="s">
        <v>318</v>
      </c>
      <c r="G207" s="151" t="s">
        <v>114</v>
      </c>
      <c r="H207" s="152">
        <v>6.27</v>
      </c>
      <c r="I207" s="153"/>
      <c r="J207" s="154">
        <f>ROUND(I207*H207,2)</f>
        <v>0</v>
      </c>
      <c r="K207" s="150" t="s">
        <v>115</v>
      </c>
      <c r="L207" s="34"/>
      <c r="M207" s="155" t="s">
        <v>3</v>
      </c>
      <c r="N207" s="156" t="s">
        <v>41</v>
      </c>
      <c r="O207" s="54"/>
      <c r="P207" s="157">
        <f>O207*H207</f>
        <v>0</v>
      </c>
      <c r="Q207" s="157">
        <v>5.0000000000000002E-5</v>
      </c>
      <c r="R207" s="157">
        <f>Q207*H207</f>
        <v>3.1349999999999998E-4</v>
      </c>
      <c r="S207" s="157">
        <v>0</v>
      </c>
      <c r="T207" s="158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9" t="s">
        <v>194</v>
      </c>
      <c r="AT207" s="159" t="s">
        <v>111</v>
      </c>
      <c r="AU207" s="159" t="s">
        <v>77</v>
      </c>
      <c r="AY207" s="18" t="s">
        <v>109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18" t="s">
        <v>75</v>
      </c>
      <c r="BK207" s="160">
        <f>ROUND(I207*H207,2)</f>
        <v>0</v>
      </c>
      <c r="BL207" s="18" t="s">
        <v>194</v>
      </c>
      <c r="BM207" s="159" t="s">
        <v>319</v>
      </c>
    </row>
    <row r="208" spans="1:65" s="13" customFormat="1" ht="10">
      <c r="B208" s="161"/>
      <c r="D208" s="162" t="s">
        <v>118</v>
      </c>
      <c r="E208" s="163" t="s">
        <v>3</v>
      </c>
      <c r="F208" s="164" t="s">
        <v>268</v>
      </c>
      <c r="H208" s="165">
        <v>6.27</v>
      </c>
      <c r="I208" s="166"/>
      <c r="L208" s="161"/>
      <c r="M208" s="167"/>
      <c r="N208" s="168"/>
      <c r="O208" s="168"/>
      <c r="P208" s="168"/>
      <c r="Q208" s="168"/>
      <c r="R208" s="168"/>
      <c r="S208" s="168"/>
      <c r="T208" s="169"/>
      <c r="AT208" s="163" t="s">
        <v>118</v>
      </c>
      <c r="AU208" s="163" t="s">
        <v>77</v>
      </c>
      <c r="AV208" s="13" t="s">
        <v>77</v>
      </c>
      <c r="AW208" s="13" t="s">
        <v>32</v>
      </c>
      <c r="AX208" s="13" t="s">
        <v>70</v>
      </c>
      <c r="AY208" s="163" t="s">
        <v>109</v>
      </c>
    </row>
    <row r="209" spans="1:65" s="14" customFormat="1" ht="10">
      <c r="B209" s="170"/>
      <c r="D209" s="162" t="s">
        <v>118</v>
      </c>
      <c r="E209" s="171" t="s">
        <v>3</v>
      </c>
      <c r="F209" s="172" t="s">
        <v>120</v>
      </c>
      <c r="H209" s="173">
        <v>6.27</v>
      </c>
      <c r="I209" s="174"/>
      <c r="L209" s="170"/>
      <c r="M209" s="175"/>
      <c r="N209" s="176"/>
      <c r="O209" s="176"/>
      <c r="P209" s="176"/>
      <c r="Q209" s="176"/>
      <c r="R209" s="176"/>
      <c r="S209" s="176"/>
      <c r="T209" s="177"/>
      <c r="AT209" s="171" t="s">
        <v>118</v>
      </c>
      <c r="AU209" s="171" t="s">
        <v>77</v>
      </c>
      <c r="AV209" s="14" t="s">
        <v>116</v>
      </c>
      <c r="AW209" s="14" t="s">
        <v>32</v>
      </c>
      <c r="AX209" s="14" t="s">
        <v>75</v>
      </c>
      <c r="AY209" s="171" t="s">
        <v>109</v>
      </c>
    </row>
    <row r="210" spans="1:65" s="2" customFormat="1" ht="33" customHeight="1">
      <c r="A210" s="33"/>
      <c r="B210" s="147"/>
      <c r="C210" s="148" t="s">
        <v>320</v>
      </c>
      <c r="D210" s="148" t="s">
        <v>111</v>
      </c>
      <c r="E210" s="149" t="s">
        <v>321</v>
      </c>
      <c r="F210" s="150" t="s">
        <v>322</v>
      </c>
      <c r="G210" s="151" t="s">
        <v>146</v>
      </c>
      <c r="H210" s="152">
        <v>0.254</v>
      </c>
      <c r="I210" s="153"/>
      <c r="J210" s="154">
        <f>ROUND(I210*H210,2)</f>
        <v>0</v>
      </c>
      <c r="K210" s="150" t="s">
        <v>115</v>
      </c>
      <c r="L210" s="34"/>
      <c r="M210" s="155" t="s">
        <v>3</v>
      </c>
      <c r="N210" s="156" t="s">
        <v>41</v>
      </c>
      <c r="O210" s="54"/>
      <c r="P210" s="157">
        <f>O210*H210</f>
        <v>0</v>
      </c>
      <c r="Q210" s="157">
        <v>0</v>
      </c>
      <c r="R210" s="157">
        <f>Q210*H210</f>
        <v>0</v>
      </c>
      <c r="S210" s="157">
        <v>0</v>
      </c>
      <c r="T210" s="158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9" t="s">
        <v>194</v>
      </c>
      <c r="AT210" s="159" t="s">
        <v>111</v>
      </c>
      <c r="AU210" s="159" t="s">
        <v>77</v>
      </c>
      <c r="AY210" s="18" t="s">
        <v>109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8" t="s">
        <v>75</v>
      </c>
      <c r="BK210" s="160">
        <f>ROUND(I210*H210,2)</f>
        <v>0</v>
      </c>
      <c r="BL210" s="18" t="s">
        <v>194</v>
      </c>
      <c r="BM210" s="159" t="s">
        <v>323</v>
      </c>
    </row>
    <row r="211" spans="1:65" s="12" customFormat="1" ht="25.9" customHeight="1">
      <c r="B211" s="134"/>
      <c r="D211" s="135" t="s">
        <v>69</v>
      </c>
      <c r="E211" s="136" t="s">
        <v>324</v>
      </c>
      <c r="F211" s="136" t="s">
        <v>325</v>
      </c>
      <c r="I211" s="137"/>
      <c r="J211" s="138">
        <f>BK211</f>
        <v>0</v>
      </c>
      <c r="L211" s="134"/>
      <c r="M211" s="139"/>
      <c r="N211" s="140"/>
      <c r="O211" s="140"/>
      <c r="P211" s="141">
        <f>SUM(P212:P215)</f>
        <v>0</v>
      </c>
      <c r="Q211" s="140"/>
      <c r="R211" s="141">
        <f>SUM(R212:R215)</f>
        <v>0</v>
      </c>
      <c r="S211" s="140"/>
      <c r="T211" s="142">
        <f>SUM(T212:T215)</f>
        <v>0</v>
      </c>
      <c r="AR211" s="135" t="s">
        <v>116</v>
      </c>
      <c r="AT211" s="143" t="s">
        <v>69</v>
      </c>
      <c r="AU211" s="143" t="s">
        <v>70</v>
      </c>
      <c r="AY211" s="135" t="s">
        <v>109</v>
      </c>
      <c r="BK211" s="144">
        <f>SUM(BK212:BK215)</f>
        <v>0</v>
      </c>
    </row>
    <row r="212" spans="1:65" s="2" customFormat="1" ht="16.5" customHeight="1">
      <c r="A212" s="33"/>
      <c r="B212" s="147"/>
      <c r="C212" s="326" t="s">
        <v>326</v>
      </c>
      <c r="D212" s="326" t="s">
        <v>111</v>
      </c>
      <c r="E212" s="327" t="s">
        <v>327</v>
      </c>
      <c r="F212" s="328" t="s">
        <v>328</v>
      </c>
      <c r="G212" s="329" t="s">
        <v>329</v>
      </c>
      <c r="H212" s="330">
        <v>1</v>
      </c>
      <c r="I212" s="331"/>
      <c r="J212" s="332">
        <f>ROUND(I212*H212,2)</f>
        <v>0</v>
      </c>
      <c r="K212" s="150" t="s">
        <v>3</v>
      </c>
      <c r="L212" s="34"/>
      <c r="M212" s="155" t="s">
        <v>3</v>
      </c>
      <c r="N212" s="156" t="s">
        <v>41</v>
      </c>
      <c r="O212" s="54"/>
      <c r="P212" s="157">
        <f>O212*H212</f>
        <v>0</v>
      </c>
      <c r="Q212" s="157">
        <v>0</v>
      </c>
      <c r="R212" s="157">
        <f>Q212*H212</f>
        <v>0</v>
      </c>
      <c r="S212" s="157">
        <v>0</v>
      </c>
      <c r="T212" s="158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9" t="s">
        <v>330</v>
      </c>
      <c r="AT212" s="159" t="s">
        <v>111</v>
      </c>
      <c r="AU212" s="159" t="s">
        <v>75</v>
      </c>
      <c r="AY212" s="18" t="s">
        <v>109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8" t="s">
        <v>75</v>
      </c>
      <c r="BK212" s="160">
        <f>ROUND(I212*H212,2)</f>
        <v>0</v>
      </c>
      <c r="BL212" s="18" t="s">
        <v>330</v>
      </c>
      <c r="BM212" s="159" t="s">
        <v>331</v>
      </c>
    </row>
    <row r="213" spans="1:65" s="2" customFormat="1" ht="16.5" customHeight="1">
      <c r="A213" s="33"/>
      <c r="B213" s="147"/>
      <c r="C213" s="326" t="s">
        <v>332</v>
      </c>
      <c r="D213" s="326" t="s">
        <v>111</v>
      </c>
      <c r="E213" s="327" t="s">
        <v>333</v>
      </c>
      <c r="F213" s="328" t="s">
        <v>334</v>
      </c>
      <c r="G213" s="329" t="s">
        <v>329</v>
      </c>
      <c r="H213" s="330">
        <v>1</v>
      </c>
      <c r="I213" s="331"/>
      <c r="J213" s="332">
        <f>ROUND(I213*H213,2)</f>
        <v>0</v>
      </c>
      <c r="K213" s="150" t="s">
        <v>3</v>
      </c>
      <c r="L213" s="34"/>
      <c r="M213" s="155" t="s">
        <v>3</v>
      </c>
      <c r="N213" s="156" t="s">
        <v>41</v>
      </c>
      <c r="O213" s="54"/>
      <c r="P213" s="157">
        <f>O213*H213</f>
        <v>0</v>
      </c>
      <c r="Q213" s="157">
        <v>0</v>
      </c>
      <c r="R213" s="157">
        <f>Q213*H213</f>
        <v>0</v>
      </c>
      <c r="S213" s="157">
        <v>0</v>
      </c>
      <c r="T213" s="158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9" t="s">
        <v>330</v>
      </c>
      <c r="AT213" s="159" t="s">
        <v>111</v>
      </c>
      <c r="AU213" s="159" t="s">
        <v>75</v>
      </c>
      <c r="AY213" s="18" t="s">
        <v>109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8" t="s">
        <v>75</v>
      </c>
      <c r="BK213" s="160">
        <f>ROUND(I213*H213,2)</f>
        <v>0</v>
      </c>
      <c r="BL213" s="18" t="s">
        <v>330</v>
      </c>
      <c r="BM213" s="159" t="s">
        <v>335</v>
      </c>
    </row>
    <row r="214" spans="1:65" s="2" customFormat="1" ht="16.5" customHeight="1">
      <c r="A214" s="33"/>
      <c r="B214" s="147"/>
      <c r="C214" s="326" t="s">
        <v>336</v>
      </c>
      <c r="D214" s="326" t="s">
        <v>111</v>
      </c>
      <c r="E214" s="327" t="s">
        <v>337</v>
      </c>
      <c r="F214" s="328" t="s">
        <v>338</v>
      </c>
      <c r="G214" s="329" t="s">
        <v>339</v>
      </c>
      <c r="H214" s="330">
        <v>1</v>
      </c>
      <c r="I214" s="331"/>
      <c r="J214" s="332">
        <f>ROUND(I214*H214,2)</f>
        <v>0</v>
      </c>
      <c r="K214" s="150" t="s">
        <v>3</v>
      </c>
      <c r="L214" s="34"/>
      <c r="M214" s="155" t="s">
        <v>3</v>
      </c>
      <c r="N214" s="156" t="s">
        <v>41</v>
      </c>
      <c r="O214" s="54"/>
      <c r="P214" s="157">
        <f>O214*H214</f>
        <v>0</v>
      </c>
      <c r="Q214" s="157">
        <v>0</v>
      </c>
      <c r="R214" s="157">
        <f>Q214*H214</f>
        <v>0</v>
      </c>
      <c r="S214" s="157">
        <v>0</v>
      </c>
      <c r="T214" s="158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9" t="s">
        <v>330</v>
      </c>
      <c r="AT214" s="159" t="s">
        <v>111</v>
      </c>
      <c r="AU214" s="159" t="s">
        <v>75</v>
      </c>
      <c r="AY214" s="18" t="s">
        <v>109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8" t="s">
        <v>75</v>
      </c>
      <c r="BK214" s="160">
        <f>ROUND(I214*H214,2)</f>
        <v>0</v>
      </c>
      <c r="BL214" s="18" t="s">
        <v>330</v>
      </c>
      <c r="BM214" s="159" t="s">
        <v>340</v>
      </c>
    </row>
    <row r="215" spans="1:65" s="2" customFormat="1" ht="16.5" customHeight="1">
      <c r="A215" s="33"/>
      <c r="B215" s="147"/>
      <c r="C215" s="326" t="s">
        <v>341</v>
      </c>
      <c r="D215" s="326" t="s">
        <v>111</v>
      </c>
      <c r="E215" s="327" t="s">
        <v>342</v>
      </c>
      <c r="F215" s="328" t="s">
        <v>343</v>
      </c>
      <c r="G215" s="329" t="s">
        <v>329</v>
      </c>
      <c r="H215" s="330">
        <v>1</v>
      </c>
      <c r="I215" s="331"/>
      <c r="J215" s="332">
        <f>ROUND(I215*H215,2)</f>
        <v>0</v>
      </c>
      <c r="K215" s="150" t="s">
        <v>3</v>
      </c>
      <c r="L215" s="34"/>
      <c r="M215" s="155" t="s">
        <v>3</v>
      </c>
      <c r="N215" s="156" t="s">
        <v>41</v>
      </c>
      <c r="O215" s="54"/>
      <c r="P215" s="157">
        <f>O215*H215</f>
        <v>0</v>
      </c>
      <c r="Q215" s="157">
        <v>0</v>
      </c>
      <c r="R215" s="157">
        <f>Q215*H215</f>
        <v>0</v>
      </c>
      <c r="S215" s="157">
        <v>0</v>
      </c>
      <c r="T215" s="158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9" t="s">
        <v>330</v>
      </c>
      <c r="AT215" s="159" t="s">
        <v>111</v>
      </c>
      <c r="AU215" s="159" t="s">
        <v>75</v>
      </c>
      <c r="AY215" s="18" t="s">
        <v>109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8" t="s">
        <v>75</v>
      </c>
      <c r="BK215" s="160">
        <f>ROUND(I215*H215,2)</f>
        <v>0</v>
      </c>
      <c r="BL215" s="18" t="s">
        <v>330</v>
      </c>
      <c r="BM215" s="159" t="s">
        <v>344</v>
      </c>
    </row>
    <row r="216" spans="1:65" s="12" customFormat="1" ht="25.9" customHeight="1">
      <c r="B216" s="134"/>
      <c r="D216" s="135" t="s">
        <v>69</v>
      </c>
      <c r="E216" s="136" t="s">
        <v>345</v>
      </c>
      <c r="F216" s="136" t="s">
        <v>346</v>
      </c>
      <c r="I216" s="137"/>
      <c r="J216" s="138">
        <f>BK216</f>
        <v>0</v>
      </c>
      <c r="L216" s="134"/>
      <c r="M216" s="139"/>
      <c r="N216" s="140"/>
      <c r="O216" s="140"/>
      <c r="P216" s="141">
        <f>P217</f>
        <v>0</v>
      </c>
      <c r="Q216" s="140"/>
      <c r="R216" s="141">
        <f>R217</f>
        <v>0</v>
      </c>
      <c r="S216" s="140"/>
      <c r="T216" s="142">
        <f>T217</f>
        <v>0</v>
      </c>
      <c r="AR216" s="135" t="s">
        <v>135</v>
      </c>
      <c r="AT216" s="143" t="s">
        <v>69</v>
      </c>
      <c r="AU216" s="143" t="s">
        <v>70</v>
      </c>
      <c r="AY216" s="135" t="s">
        <v>109</v>
      </c>
      <c r="BK216" s="144">
        <f>BK217</f>
        <v>0</v>
      </c>
    </row>
    <row r="217" spans="1:65" s="12" customFormat="1" ht="22.75" customHeight="1">
      <c r="B217" s="134"/>
      <c r="D217" s="135" t="s">
        <v>69</v>
      </c>
      <c r="E217" s="145" t="s">
        <v>347</v>
      </c>
      <c r="F217" s="145" t="s">
        <v>348</v>
      </c>
      <c r="I217" s="137"/>
      <c r="J217" s="146">
        <f>BK217</f>
        <v>0</v>
      </c>
      <c r="L217" s="134"/>
      <c r="M217" s="139"/>
      <c r="N217" s="140"/>
      <c r="O217" s="140"/>
      <c r="P217" s="141">
        <f>P218</f>
        <v>0</v>
      </c>
      <c r="Q217" s="140"/>
      <c r="R217" s="141">
        <f>R218</f>
        <v>0</v>
      </c>
      <c r="S217" s="140"/>
      <c r="T217" s="142">
        <f>T218</f>
        <v>0</v>
      </c>
      <c r="AR217" s="135" t="s">
        <v>135</v>
      </c>
      <c r="AT217" s="143" t="s">
        <v>69</v>
      </c>
      <c r="AU217" s="143" t="s">
        <v>75</v>
      </c>
      <c r="AY217" s="135" t="s">
        <v>109</v>
      </c>
      <c r="BK217" s="144">
        <f>BK218</f>
        <v>0</v>
      </c>
    </row>
    <row r="218" spans="1:65" s="2" customFormat="1" ht="16.5" customHeight="1">
      <c r="A218" s="33"/>
      <c r="B218" s="147"/>
      <c r="C218" s="148" t="s">
        <v>349</v>
      </c>
      <c r="D218" s="148" t="s">
        <v>111</v>
      </c>
      <c r="E218" s="149" t="s">
        <v>350</v>
      </c>
      <c r="F218" s="150" t="s">
        <v>351</v>
      </c>
      <c r="G218" s="151" t="s">
        <v>352</v>
      </c>
      <c r="H218" s="152">
        <v>1</v>
      </c>
      <c r="I218" s="153"/>
      <c r="J218" s="154">
        <f>ROUND(I218*H218,2)</f>
        <v>0</v>
      </c>
      <c r="K218" s="150" t="s">
        <v>115</v>
      </c>
      <c r="L218" s="34"/>
      <c r="M218" s="195" t="s">
        <v>3</v>
      </c>
      <c r="N218" s="196" t="s">
        <v>41</v>
      </c>
      <c r="O218" s="197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9" t="s">
        <v>353</v>
      </c>
      <c r="AT218" s="159" t="s">
        <v>111</v>
      </c>
      <c r="AU218" s="159" t="s">
        <v>77</v>
      </c>
      <c r="AY218" s="18" t="s">
        <v>109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8" t="s">
        <v>75</v>
      </c>
      <c r="BK218" s="160">
        <f>ROUND(I218*H218,2)</f>
        <v>0</v>
      </c>
      <c r="BL218" s="18" t="s">
        <v>353</v>
      </c>
      <c r="BM218" s="159" t="s">
        <v>354</v>
      </c>
    </row>
    <row r="219" spans="1:65" s="2" customFormat="1" ht="7" customHeight="1">
      <c r="A219" s="33"/>
      <c r="B219" s="43"/>
      <c r="C219" s="44"/>
      <c r="D219" s="44"/>
      <c r="E219" s="44"/>
      <c r="F219" s="44"/>
      <c r="G219" s="44"/>
      <c r="H219" s="44"/>
      <c r="I219" s="107"/>
      <c r="J219" s="44"/>
      <c r="K219" s="44"/>
      <c r="L219" s="34"/>
      <c r="M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</row>
  </sheetData>
  <autoFilter ref="C83:K218" xr:uid="{00000000-0009-0000-0000-000001000000}"/>
  <mergeCells count="6">
    <mergeCell ref="L2:V2"/>
    <mergeCell ref="E7:F7"/>
    <mergeCell ref="E16:H16"/>
    <mergeCell ref="E25:H25"/>
    <mergeCell ref="E46:H46"/>
    <mergeCell ref="E76:H76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4.5"/>
  <cols>
    <col min="1" max="1" width="8.33203125" style="200" customWidth="1"/>
    <col min="2" max="2" width="1.6640625" style="200" customWidth="1"/>
    <col min="3" max="4" width="5" style="200" customWidth="1"/>
    <col min="5" max="5" width="11.6640625" style="200" customWidth="1"/>
    <col min="6" max="6" width="9.109375" style="200" customWidth="1"/>
    <col min="7" max="7" width="5" style="200" customWidth="1"/>
    <col min="8" max="8" width="77.77734375" style="200" customWidth="1"/>
    <col min="9" max="10" width="20" style="200" customWidth="1"/>
    <col min="11" max="11" width="1.6640625" style="200" customWidth="1"/>
  </cols>
  <sheetData>
    <row r="1" spans="2:11" s="1" customFormat="1" ht="37.5" customHeight="1"/>
    <row r="2" spans="2:11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6" customFormat="1" ht="45" customHeight="1">
      <c r="B3" s="204"/>
      <c r="C3" s="319" t="s">
        <v>355</v>
      </c>
      <c r="D3" s="319"/>
      <c r="E3" s="319"/>
      <c r="F3" s="319"/>
      <c r="G3" s="319"/>
      <c r="H3" s="319"/>
      <c r="I3" s="319"/>
      <c r="J3" s="319"/>
      <c r="K3" s="205"/>
    </row>
    <row r="4" spans="2:11" s="1" customFormat="1" ht="25.5" customHeight="1">
      <c r="B4" s="206"/>
      <c r="C4" s="324" t="s">
        <v>356</v>
      </c>
      <c r="D4" s="324"/>
      <c r="E4" s="324"/>
      <c r="F4" s="324"/>
      <c r="G4" s="324"/>
      <c r="H4" s="324"/>
      <c r="I4" s="324"/>
      <c r="J4" s="324"/>
      <c r="K4" s="207"/>
    </row>
    <row r="5" spans="2:11" s="1" customFormat="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s="1" customFormat="1" ht="15" customHeight="1">
      <c r="B6" s="206"/>
      <c r="C6" s="323" t="s">
        <v>357</v>
      </c>
      <c r="D6" s="323"/>
      <c r="E6" s="323"/>
      <c r="F6" s="323"/>
      <c r="G6" s="323"/>
      <c r="H6" s="323"/>
      <c r="I6" s="323"/>
      <c r="J6" s="323"/>
      <c r="K6" s="207"/>
    </row>
    <row r="7" spans="2:11" s="1" customFormat="1" ht="15" customHeight="1">
      <c r="B7" s="210"/>
      <c r="C7" s="323" t="s">
        <v>358</v>
      </c>
      <c r="D7" s="323"/>
      <c r="E7" s="323"/>
      <c r="F7" s="323"/>
      <c r="G7" s="323"/>
      <c r="H7" s="323"/>
      <c r="I7" s="323"/>
      <c r="J7" s="323"/>
      <c r="K7" s="207"/>
    </row>
    <row r="8" spans="2:11" s="1" customFormat="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s="1" customFormat="1" ht="15" customHeight="1">
      <c r="B9" s="210"/>
      <c r="C9" s="323" t="s">
        <v>359</v>
      </c>
      <c r="D9" s="323"/>
      <c r="E9" s="323"/>
      <c r="F9" s="323"/>
      <c r="G9" s="323"/>
      <c r="H9" s="323"/>
      <c r="I9" s="323"/>
      <c r="J9" s="323"/>
      <c r="K9" s="207"/>
    </row>
    <row r="10" spans="2:11" s="1" customFormat="1" ht="15" customHeight="1">
      <c r="B10" s="210"/>
      <c r="C10" s="209"/>
      <c r="D10" s="323" t="s">
        <v>360</v>
      </c>
      <c r="E10" s="323"/>
      <c r="F10" s="323"/>
      <c r="G10" s="323"/>
      <c r="H10" s="323"/>
      <c r="I10" s="323"/>
      <c r="J10" s="323"/>
      <c r="K10" s="207"/>
    </row>
    <row r="11" spans="2:11" s="1" customFormat="1" ht="15" customHeight="1">
      <c r="B11" s="210"/>
      <c r="C11" s="211"/>
      <c r="D11" s="323" t="s">
        <v>361</v>
      </c>
      <c r="E11" s="323"/>
      <c r="F11" s="323"/>
      <c r="G11" s="323"/>
      <c r="H11" s="323"/>
      <c r="I11" s="323"/>
      <c r="J11" s="323"/>
      <c r="K11" s="207"/>
    </row>
    <row r="12" spans="2:11" s="1" customFormat="1" ht="15" customHeight="1">
      <c r="B12" s="210"/>
      <c r="C12" s="211"/>
      <c r="D12" s="209"/>
      <c r="E12" s="209"/>
      <c r="F12" s="209"/>
      <c r="G12" s="209"/>
      <c r="H12" s="209"/>
      <c r="I12" s="209"/>
      <c r="J12" s="209"/>
      <c r="K12" s="207"/>
    </row>
    <row r="13" spans="2:11" s="1" customFormat="1" ht="15" customHeight="1">
      <c r="B13" s="210"/>
      <c r="C13" s="211"/>
      <c r="D13" s="212" t="s">
        <v>362</v>
      </c>
      <c r="E13" s="209"/>
      <c r="F13" s="209"/>
      <c r="G13" s="209"/>
      <c r="H13" s="209"/>
      <c r="I13" s="209"/>
      <c r="J13" s="209"/>
      <c r="K13" s="207"/>
    </row>
    <row r="14" spans="2:11" s="1" customFormat="1" ht="12.75" customHeight="1">
      <c r="B14" s="210"/>
      <c r="C14" s="211"/>
      <c r="D14" s="211"/>
      <c r="E14" s="211"/>
      <c r="F14" s="211"/>
      <c r="G14" s="211"/>
      <c r="H14" s="211"/>
      <c r="I14" s="211"/>
      <c r="J14" s="211"/>
      <c r="K14" s="207"/>
    </row>
    <row r="15" spans="2:11" s="1" customFormat="1" ht="15" customHeight="1">
      <c r="B15" s="210"/>
      <c r="C15" s="211"/>
      <c r="D15" s="323" t="s">
        <v>363</v>
      </c>
      <c r="E15" s="323"/>
      <c r="F15" s="323"/>
      <c r="G15" s="323"/>
      <c r="H15" s="323"/>
      <c r="I15" s="323"/>
      <c r="J15" s="323"/>
      <c r="K15" s="207"/>
    </row>
    <row r="16" spans="2:11" s="1" customFormat="1" ht="15" customHeight="1">
      <c r="B16" s="210"/>
      <c r="C16" s="211"/>
      <c r="D16" s="323" t="s">
        <v>364</v>
      </c>
      <c r="E16" s="323"/>
      <c r="F16" s="323"/>
      <c r="G16" s="323"/>
      <c r="H16" s="323"/>
      <c r="I16" s="323"/>
      <c r="J16" s="323"/>
      <c r="K16" s="207"/>
    </row>
    <row r="17" spans="2:11" s="1" customFormat="1" ht="15" customHeight="1">
      <c r="B17" s="210"/>
      <c r="C17" s="211"/>
      <c r="D17" s="323" t="s">
        <v>365</v>
      </c>
      <c r="E17" s="323"/>
      <c r="F17" s="323"/>
      <c r="G17" s="323"/>
      <c r="H17" s="323"/>
      <c r="I17" s="323"/>
      <c r="J17" s="323"/>
      <c r="K17" s="207"/>
    </row>
    <row r="18" spans="2:11" s="1" customFormat="1" ht="15" customHeight="1">
      <c r="B18" s="210"/>
      <c r="C18" s="211"/>
      <c r="D18" s="211"/>
      <c r="E18" s="213" t="s">
        <v>74</v>
      </c>
      <c r="F18" s="323" t="s">
        <v>366</v>
      </c>
      <c r="G18" s="323"/>
      <c r="H18" s="323"/>
      <c r="I18" s="323"/>
      <c r="J18" s="323"/>
      <c r="K18" s="207"/>
    </row>
    <row r="19" spans="2:11" s="1" customFormat="1" ht="15" customHeight="1">
      <c r="B19" s="210"/>
      <c r="C19" s="211"/>
      <c r="D19" s="211"/>
      <c r="E19" s="213" t="s">
        <v>367</v>
      </c>
      <c r="F19" s="323" t="s">
        <v>368</v>
      </c>
      <c r="G19" s="323"/>
      <c r="H19" s="323"/>
      <c r="I19" s="323"/>
      <c r="J19" s="323"/>
      <c r="K19" s="207"/>
    </row>
    <row r="20" spans="2:11" s="1" customFormat="1" ht="15" customHeight="1">
      <c r="B20" s="210"/>
      <c r="C20" s="211"/>
      <c r="D20" s="211"/>
      <c r="E20" s="213" t="s">
        <v>369</v>
      </c>
      <c r="F20" s="323" t="s">
        <v>370</v>
      </c>
      <c r="G20" s="323"/>
      <c r="H20" s="323"/>
      <c r="I20" s="323"/>
      <c r="J20" s="323"/>
      <c r="K20" s="207"/>
    </row>
    <row r="21" spans="2:11" s="1" customFormat="1" ht="15" customHeight="1">
      <c r="B21" s="210"/>
      <c r="C21" s="211"/>
      <c r="D21" s="211"/>
      <c r="E21" s="213" t="s">
        <v>371</v>
      </c>
      <c r="F21" s="323" t="s">
        <v>372</v>
      </c>
      <c r="G21" s="323"/>
      <c r="H21" s="323"/>
      <c r="I21" s="323"/>
      <c r="J21" s="323"/>
      <c r="K21" s="207"/>
    </row>
    <row r="22" spans="2:11" s="1" customFormat="1" ht="15" customHeight="1">
      <c r="B22" s="210"/>
      <c r="C22" s="211"/>
      <c r="D22" s="211"/>
      <c r="E22" s="213" t="s">
        <v>324</v>
      </c>
      <c r="F22" s="323" t="s">
        <v>325</v>
      </c>
      <c r="G22" s="323"/>
      <c r="H22" s="323"/>
      <c r="I22" s="323"/>
      <c r="J22" s="323"/>
      <c r="K22" s="207"/>
    </row>
    <row r="23" spans="2:11" s="1" customFormat="1" ht="15" customHeight="1">
      <c r="B23" s="210"/>
      <c r="C23" s="211"/>
      <c r="D23" s="211"/>
      <c r="E23" s="213" t="s">
        <v>373</v>
      </c>
      <c r="F23" s="323" t="s">
        <v>374</v>
      </c>
      <c r="G23" s="323"/>
      <c r="H23" s="323"/>
      <c r="I23" s="323"/>
      <c r="J23" s="323"/>
      <c r="K23" s="207"/>
    </row>
    <row r="24" spans="2:11" s="1" customFormat="1" ht="12.75" customHeight="1">
      <c r="B24" s="210"/>
      <c r="C24" s="211"/>
      <c r="D24" s="211"/>
      <c r="E24" s="211"/>
      <c r="F24" s="211"/>
      <c r="G24" s="211"/>
      <c r="H24" s="211"/>
      <c r="I24" s="211"/>
      <c r="J24" s="211"/>
      <c r="K24" s="207"/>
    </row>
    <row r="25" spans="2:11" s="1" customFormat="1" ht="15" customHeight="1">
      <c r="B25" s="210"/>
      <c r="C25" s="323" t="s">
        <v>375</v>
      </c>
      <c r="D25" s="323"/>
      <c r="E25" s="323"/>
      <c r="F25" s="323"/>
      <c r="G25" s="323"/>
      <c r="H25" s="323"/>
      <c r="I25" s="323"/>
      <c r="J25" s="323"/>
      <c r="K25" s="207"/>
    </row>
    <row r="26" spans="2:11" s="1" customFormat="1" ht="15" customHeight="1">
      <c r="B26" s="210"/>
      <c r="C26" s="323" t="s">
        <v>376</v>
      </c>
      <c r="D26" s="323"/>
      <c r="E26" s="323"/>
      <c r="F26" s="323"/>
      <c r="G26" s="323"/>
      <c r="H26" s="323"/>
      <c r="I26" s="323"/>
      <c r="J26" s="323"/>
      <c r="K26" s="207"/>
    </row>
    <row r="27" spans="2:11" s="1" customFormat="1" ht="15" customHeight="1">
      <c r="B27" s="210"/>
      <c r="C27" s="209"/>
      <c r="D27" s="323" t="s">
        <v>377</v>
      </c>
      <c r="E27" s="323"/>
      <c r="F27" s="323"/>
      <c r="G27" s="323"/>
      <c r="H27" s="323"/>
      <c r="I27" s="323"/>
      <c r="J27" s="323"/>
      <c r="K27" s="207"/>
    </row>
    <row r="28" spans="2:11" s="1" customFormat="1" ht="15" customHeight="1">
      <c r="B28" s="210"/>
      <c r="C28" s="211"/>
      <c r="D28" s="323" t="s">
        <v>378</v>
      </c>
      <c r="E28" s="323"/>
      <c r="F28" s="323"/>
      <c r="G28" s="323"/>
      <c r="H28" s="323"/>
      <c r="I28" s="323"/>
      <c r="J28" s="323"/>
      <c r="K28" s="207"/>
    </row>
    <row r="29" spans="2:11" s="1" customFormat="1" ht="12.75" customHeight="1">
      <c r="B29" s="210"/>
      <c r="C29" s="211"/>
      <c r="D29" s="211"/>
      <c r="E29" s="211"/>
      <c r="F29" s="211"/>
      <c r="G29" s="211"/>
      <c r="H29" s="211"/>
      <c r="I29" s="211"/>
      <c r="J29" s="211"/>
      <c r="K29" s="207"/>
    </row>
    <row r="30" spans="2:11" s="1" customFormat="1" ht="15" customHeight="1">
      <c r="B30" s="210"/>
      <c r="C30" s="211"/>
      <c r="D30" s="323" t="s">
        <v>379</v>
      </c>
      <c r="E30" s="323"/>
      <c r="F30" s="323"/>
      <c r="G30" s="323"/>
      <c r="H30" s="323"/>
      <c r="I30" s="323"/>
      <c r="J30" s="323"/>
      <c r="K30" s="207"/>
    </row>
    <row r="31" spans="2:11" s="1" customFormat="1" ht="15" customHeight="1">
      <c r="B31" s="210"/>
      <c r="C31" s="211"/>
      <c r="D31" s="323" t="s">
        <v>380</v>
      </c>
      <c r="E31" s="323"/>
      <c r="F31" s="323"/>
      <c r="G31" s="323"/>
      <c r="H31" s="323"/>
      <c r="I31" s="323"/>
      <c r="J31" s="323"/>
      <c r="K31" s="207"/>
    </row>
    <row r="32" spans="2:11" s="1" customFormat="1" ht="12.75" customHeight="1">
      <c r="B32" s="210"/>
      <c r="C32" s="211"/>
      <c r="D32" s="211"/>
      <c r="E32" s="211"/>
      <c r="F32" s="211"/>
      <c r="G32" s="211"/>
      <c r="H32" s="211"/>
      <c r="I32" s="211"/>
      <c r="J32" s="211"/>
      <c r="K32" s="207"/>
    </row>
    <row r="33" spans="2:11" s="1" customFormat="1" ht="15" customHeight="1">
      <c r="B33" s="210"/>
      <c r="C33" s="211"/>
      <c r="D33" s="323" t="s">
        <v>381</v>
      </c>
      <c r="E33" s="323"/>
      <c r="F33" s="323"/>
      <c r="G33" s="323"/>
      <c r="H33" s="323"/>
      <c r="I33" s="323"/>
      <c r="J33" s="323"/>
      <c r="K33" s="207"/>
    </row>
    <row r="34" spans="2:11" s="1" customFormat="1" ht="15" customHeight="1">
      <c r="B34" s="210"/>
      <c r="C34" s="211"/>
      <c r="D34" s="323" t="s">
        <v>382</v>
      </c>
      <c r="E34" s="323"/>
      <c r="F34" s="323"/>
      <c r="G34" s="323"/>
      <c r="H34" s="323"/>
      <c r="I34" s="323"/>
      <c r="J34" s="323"/>
      <c r="K34" s="207"/>
    </row>
    <row r="35" spans="2:11" s="1" customFormat="1" ht="15" customHeight="1">
      <c r="B35" s="210"/>
      <c r="C35" s="211"/>
      <c r="D35" s="323" t="s">
        <v>383</v>
      </c>
      <c r="E35" s="323"/>
      <c r="F35" s="323"/>
      <c r="G35" s="323"/>
      <c r="H35" s="323"/>
      <c r="I35" s="323"/>
      <c r="J35" s="323"/>
      <c r="K35" s="207"/>
    </row>
    <row r="36" spans="2:11" s="1" customFormat="1" ht="15" customHeight="1">
      <c r="B36" s="210"/>
      <c r="C36" s="211"/>
      <c r="D36" s="209"/>
      <c r="E36" s="212" t="s">
        <v>95</v>
      </c>
      <c r="F36" s="209"/>
      <c r="G36" s="323" t="s">
        <v>384</v>
      </c>
      <c r="H36" s="323"/>
      <c r="I36" s="323"/>
      <c r="J36" s="323"/>
      <c r="K36" s="207"/>
    </row>
    <row r="37" spans="2:11" s="1" customFormat="1" ht="30.75" customHeight="1">
      <c r="B37" s="210"/>
      <c r="C37" s="211"/>
      <c r="D37" s="209"/>
      <c r="E37" s="212" t="s">
        <v>385</v>
      </c>
      <c r="F37" s="209"/>
      <c r="G37" s="323" t="s">
        <v>386</v>
      </c>
      <c r="H37" s="323"/>
      <c r="I37" s="323"/>
      <c r="J37" s="323"/>
      <c r="K37" s="207"/>
    </row>
    <row r="38" spans="2:11" s="1" customFormat="1" ht="15" customHeight="1">
      <c r="B38" s="210"/>
      <c r="C38" s="211"/>
      <c r="D38" s="209"/>
      <c r="E38" s="212" t="s">
        <v>51</v>
      </c>
      <c r="F38" s="209"/>
      <c r="G38" s="323" t="s">
        <v>387</v>
      </c>
      <c r="H38" s="323"/>
      <c r="I38" s="323"/>
      <c r="J38" s="323"/>
      <c r="K38" s="207"/>
    </row>
    <row r="39" spans="2:11" s="1" customFormat="1" ht="15" customHeight="1">
      <c r="B39" s="210"/>
      <c r="C39" s="211"/>
      <c r="D39" s="209"/>
      <c r="E39" s="212" t="s">
        <v>52</v>
      </c>
      <c r="F39" s="209"/>
      <c r="G39" s="323" t="s">
        <v>388</v>
      </c>
      <c r="H39" s="323"/>
      <c r="I39" s="323"/>
      <c r="J39" s="323"/>
      <c r="K39" s="207"/>
    </row>
    <row r="40" spans="2:11" s="1" customFormat="1" ht="15" customHeight="1">
      <c r="B40" s="210"/>
      <c r="C40" s="211"/>
      <c r="D40" s="209"/>
      <c r="E40" s="212" t="s">
        <v>96</v>
      </c>
      <c r="F40" s="209"/>
      <c r="G40" s="323" t="s">
        <v>389</v>
      </c>
      <c r="H40" s="323"/>
      <c r="I40" s="323"/>
      <c r="J40" s="323"/>
      <c r="K40" s="207"/>
    </row>
    <row r="41" spans="2:11" s="1" customFormat="1" ht="15" customHeight="1">
      <c r="B41" s="210"/>
      <c r="C41" s="211"/>
      <c r="D41" s="209"/>
      <c r="E41" s="212" t="s">
        <v>97</v>
      </c>
      <c r="F41" s="209"/>
      <c r="G41" s="323" t="s">
        <v>390</v>
      </c>
      <c r="H41" s="323"/>
      <c r="I41" s="323"/>
      <c r="J41" s="323"/>
      <c r="K41" s="207"/>
    </row>
    <row r="42" spans="2:11" s="1" customFormat="1" ht="15" customHeight="1">
      <c r="B42" s="210"/>
      <c r="C42" s="211"/>
      <c r="D42" s="209"/>
      <c r="E42" s="212" t="s">
        <v>391</v>
      </c>
      <c r="F42" s="209"/>
      <c r="G42" s="323" t="s">
        <v>392</v>
      </c>
      <c r="H42" s="323"/>
      <c r="I42" s="323"/>
      <c r="J42" s="323"/>
      <c r="K42" s="207"/>
    </row>
    <row r="43" spans="2:11" s="1" customFormat="1" ht="15" customHeight="1">
      <c r="B43" s="210"/>
      <c r="C43" s="211"/>
      <c r="D43" s="209"/>
      <c r="E43" s="212"/>
      <c r="F43" s="209"/>
      <c r="G43" s="323" t="s">
        <v>393</v>
      </c>
      <c r="H43" s="323"/>
      <c r="I43" s="323"/>
      <c r="J43" s="323"/>
      <c r="K43" s="207"/>
    </row>
    <row r="44" spans="2:11" s="1" customFormat="1" ht="15" customHeight="1">
      <c r="B44" s="210"/>
      <c r="C44" s="211"/>
      <c r="D44" s="209"/>
      <c r="E44" s="212" t="s">
        <v>394</v>
      </c>
      <c r="F44" s="209"/>
      <c r="G44" s="323" t="s">
        <v>395</v>
      </c>
      <c r="H44" s="323"/>
      <c r="I44" s="323"/>
      <c r="J44" s="323"/>
      <c r="K44" s="207"/>
    </row>
    <row r="45" spans="2:11" s="1" customFormat="1" ht="15" customHeight="1">
      <c r="B45" s="210"/>
      <c r="C45" s="211"/>
      <c r="D45" s="209"/>
      <c r="E45" s="212" t="s">
        <v>99</v>
      </c>
      <c r="F45" s="209"/>
      <c r="G45" s="323" t="s">
        <v>396</v>
      </c>
      <c r="H45" s="323"/>
      <c r="I45" s="323"/>
      <c r="J45" s="323"/>
      <c r="K45" s="207"/>
    </row>
    <row r="46" spans="2:11" s="1" customFormat="1" ht="12.75" customHeight="1">
      <c r="B46" s="210"/>
      <c r="C46" s="211"/>
      <c r="D46" s="209"/>
      <c r="E46" s="209"/>
      <c r="F46" s="209"/>
      <c r="G46" s="209"/>
      <c r="H46" s="209"/>
      <c r="I46" s="209"/>
      <c r="J46" s="209"/>
      <c r="K46" s="207"/>
    </row>
    <row r="47" spans="2:11" s="1" customFormat="1" ht="15" customHeight="1">
      <c r="B47" s="210"/>
      <c r="C47" s="211"/>
      <c r="D47" s="323" t="s">
        <v>397</v>
      </c>
      <c r="E47" s="323"/>
      <c r="F47" s="323"/>
      <c r="G47" s="323"/>
      <c r="H47" s="323"/>
      <c r="I47" s="323"/>
      <c r="J47" s="323"/>
      <c r="K47" s="207"/>
    </row>
    <row r="48" spans="2:11" s="1" customFormat="1" ht="15" customHeight="1">
      <c r="B48" s="210"/>
      <c r="C48" s="211"/>
      <c r="D48" s="211"/>
      <c r="E48" s="323" t="s">
        <v>398</v>
      </c>
      <c r="F48" s="323"/>
      <c r="G48" s="323"/>
      <c r="H48" s="323"/>
      <c r="I48" s="323"/>
      <c r="J48" s="323"/>
      <c r="K48" s="207"/>
    </row>
    <row r="49" spans="2:11" s="1" customFormat="1" ht="15" customHeight="1">
      <c r="B49" s="210"/>
      <c r="C49" s="211"/>
      <c r="D49" s="211"/>
      <c r="E49" s="323" t="s">
        <v>399</v>
      </c>
      <c r="F49" s="323"/>
      <c r="G49" s="323"/>
      <c r="H49" s="323"/>
      <c r="I49" s="323"/>
      <c r="J49" s="323"/>
      <c r="K49" s="207"/>
    </row>
    <row r="50" spans="2:11" s="1" customFormat="1" ht="15" customHeight="1">
      <c r="B50" s="210"/>
      <c r="C50" s="211"/>
      <c r="D50" s="211"/>
      <c r="E50" s="323" t="s">
        <v>400</v>
      </c>
      <c r="F50" s="323"/>
      <c r="G50" s="323"/>
      <c r="H50" s="323"/>
      <c r="I50" s="323"/>
      <c r="J50" s="323"/>
      <c r="K50" s="207"/>
    </row>
    <row r="51" spans="2:11" s="1" customFormat="1" ht="15" customHeight="1">
      <c r="B51" s="210"/>
      <c r="C51" s="211"/>
      <c r="D51" s="323" t="s">
        <v>401</v>
      </c>
      <c r="E51" s="323"/>
      <c r="F51" s="323"/>
      <c r="G51" s="323"/>
      <c r="H51" s="323"/>
      <c r="I51" s="323"/>
      <c r="J51" s="323"/>
      <c r="K51" s="207"/>
    </row>
    <row r="52" spans="2:11" s="1" customFormat="1" ht="25.5" customHeight="1">
      <c r="B52" s="206"/>
      <c r="C52" s="324" t="s">
        <v>402</v>
      </c>
      <c r="D52" s="324"/>
      <c r="E52" s="324"/>
      <c r="F52" s="324"/>
      <c r="G52" s="324"/>
      <c r="H52" s="324"/>
      <c r="I52" s="324"/>
      <c r="J52" s="324"/>
      <c r="K52" s="207"/>
    </row>
    <row r="53" spans="2:11" s="1" customFormat="1" ht="5.25" customHeight="1">
      <c r="B53" s="206"/>
      <c r="C53" s="208"/>
      <c r="D53" s="208"/>
      <c r="E53" s="208"/>
      <c r="F53" s="208"/>
      <c r="G53" s="208"/>
      <c r="H53" s="208"/>
      <c r="I53" s="208"/>
      <c r="J53" s="208"/>
      <c r="K53" s="207"/>
    </row>
    <row r="54" spans="2:11" s="1" customFormat="1" ht="15" customHeight="1">
      <c r="B54" s="206"/>
      <c r="C54" s="323" t="s">
        <v>403</v>
      </c>
      <c r="D54" s="323"/>
      <c r="E54" s="323"/>
      <c r="F54" s="323"/>
      <c r="G54" s="323"/>
      <c r="H54" s="323"/>
      <c r="I54" s="323"/>
      <c r="J54" s="323"/>
      <c r="K54" s="207"/>
    </row>
    <row r="55" spans="2:11" s="1" customFormat="1" ht="15" customHeight="1">
      <c r="B55" s="206"/>
      <c r="C55" s="323" t="s">
        <v>404</v>
      </c>
      <c r="D55" s="323"/>
      <c r="E55" s="323"/>
      <c r="F55" s="323"/>
      <c r="G55" s="323"/>
      <c r="H55" s="323"/>
      <c r="I55" s="323"/>
      <c r="J55" s="323"/>
      <c r="K55" s="207"/>
    </row>
    <row r="56" spans="2:11" s="1" customFormat="1" ht="12.75" customHeight="1">
      <c r="B56" s="206"/>
      <c r="C56" s="209"/>
      <c r="D56" s="209"/>
      <c r="E56" s="209"/>
      <c r="F56" s="209"/>
      <c r="G56" s="209"/>
      <c r="H56" s="209"/>
      <c r="I56" s="209"/>
      <c r="J56" s="209"/>
      <c r="K56" s="207"/>
    </row>
    <row r="57" spans="2:11" s="1" customFormat="1" ht="15" customHeight="1">
      <c r="B57" s="206"/>
      <c r="C57" s="323" t="s">
        <v>405</v>
      </c>
      <c r="D57" s="323"/>
      <c r="E57" s="323"/>
      <c r="F57" s="323"/>
      <c r="G57" s="323"/>
      <c r="H57" s="323"/>
      <c r="I57" s="323"/>
      <c r="J57" s="323"/>
      <c r="K57" s="207"/>
    </row>
    <row r="58" spans="2:11" s="1" customFormat="1" ht="15" customHeight="1">
      <c r="B58" s="206"/>
      <c r="C58" s="211"/>
      <c r="D58" s="323" t="s">
        <v>406</v>
      </c>
      <c r="E58" s="323"/>
      <c r="F58" s="323"/>
      <c r="G58" s="323"/>
      <c r="H58" s="323"/>
      <c r="I58" s="323"/>
      <c r="J58" s="323"/>
      <c r="K58" s="207"/>
    </row>
    <row r="59" spans="2:11" s="1" customFormat="1" ht="15" customHeight="1">
      <c r="B59" s="206"/>
      <c r="C59" s="211"/>
      <c r="D59" s="323" t="s">
        <v>407</v>
      </c>
      <c r="E59" s="323"/>
      <c r="F59" s="323"/>
      <c r="G59" s="323"/>
      <c r="H59" s="323"/>
      <c r="I59" s="323"/>
      <c r="J59" s="323"/>
      <c r="K59" s="207"/>
    </row>
    <row r="60" spans="2:11" s="1" customFormat="1" ht="15" customHeight="1">
      <c r="B60" s="206"/>
      <c r="C60" s="211"/>
      <c r="D60" s="323" t="s">
        <v>408</v>
      </c>
      <c r="E60" s="323"/>
      <c r="F60" s="323"/>
      <c r="G60" s="323"/>
      <c r="H60" s="323"/>
      <c r="I60" s="323"/>
      <c r="J60" s="323"/>
      <c r="K60" s="207"/>
    </row>
    <row r="61" spans="2:11" s="1" customFormat="1" ht="15" customHeight="1">
      <c r="B61" s="206"/>
      <c r="C61" s="211"/>
      <c r="D61" s="323" t="s">
        <v>409</v>
      </c>
      <c r="E61" s="323"/>
      <c r="F61" s="323"/>
      <c r="G61" s="323"/>
      <c r="H61" s="323"/>
      <c r="I61" s="323"/>
      <c r="J61" s="323"/>
      <c r="K61" s="207"/>
    </row>
    <row r="62" spans="2:11" s="1" customFormat="1" ht="15" customHeight="1">
      <c r="B62" s="206"/>
      <c r="C62" s="211"/>
      <c r="D62" s="325" t="s">
        <v>410</v>
      </c>
      <c r="E62" s="325"/>
      <c r="F62" s="325"/>
      <c r="G62" s="325"/>
      <c r="H62" s="325"/>
      <c r="I62" s="325"/>
      <c r="J62" s="325"/>
      <c r="K62" s="207"/>
    </row>
    <row r="63" spans="2:11" s="1" customFormat="1" ht="15" customHeight="1">
      <c r="B63" s="206"/>
      <c r="C63" s="211"/>
      <c r="D63" s="323" t="s">
        <v>411</v>
      </c>
      <c r="E63" s="323"/>
      <c r="F63" s="323"/>
      <c r="G63" s="323"/>
      <c r="H63" s="323"/>
      <c r="I63" s="323"/>
      <c r="J63" s="323"/>
      <c r="K63" s="207"/>
    </row>
    <row r="64" spans="2:11" s="1" customFormat="1" ht="12.75" customHeight="1">
      <c r="B64" s="206"/>
      <c r="C64" s="211"/>
      <c r="D64" s="211"/>
      <c r="E64" s="214"/>
      <c r="F64" s="211"/>
      <c r="G64" s="211"/>
      <c r="H64" s="211"/>
      <c r="I64" s="211"/>
      <c r="J64" s="211"/>
      <c r="K64" s="207"/>
    </row>
    <row r="65" spans="2:11" s="1" customFormat="1" ht="15" customHeight="1">
      <c r="B65" s="206"/>
      <c r="C65" s="211"/>
      <c r="D65" s="323" t="s">
        <v>412</v>
      </c>
      <c r="E65" s="323"/>
      <c r="F65" s="323"/>
      <c r="G65" s="323"/>
      <c r="H65" s="323"/>
      <c r="I65" s="323"/>
      <c r="J65" s="323"/>
      <c r="K65" s="207"/>
    </row>
    <row r="66" spans="2:11" s="1" customFormat="1" ht="15" customHeight="1">
      <c r="B66" s="206"/>
      <c r="C66" s="211"/>
      <c r="D66" s="325" t="s">
        <v>413</v>
      </c>
      <c r="E66" s="325"/>
      <c r="F66" s="325"/>
      <c r="G66" s="325"/>
      <c r="H66" s="325"/>
      <c r="I66" s="325"/>
      <c r="J66" s="325"/>
      <c r="K66" s="207"/>
    </row>
    <row r="67" spans="2:11" s="1" customFormat="1" ht="15" customHeight="1">
      <c r="B67" s="206"/>
      <c r="C67" s="211"/>
      <c r="D67" s="323" t="s">
        <v>414</v>
      </c>
      <c r="E67" s="323"/>
      <c r="F67" s="323"/>
      <c r="G67" s="323"/>
      <c r="H67" s="323"/>
      <c r="I67" s="323"/>
      <c r="J67" s="323"/>
      <c r="K67" s="207"/>
    </row>
    <row r="68" spans="2:11" s="1" customFormat="1" ht="15" customHeight="1">
      <c r="B68" s="206"/>
      <c r="C68" s="211"/>
      <c r="D68" s="323" t="s">
        <v>415</v>
      </c>
      <c r="E68" s="323"/>
      <c r="F68" s="323"/>
      <c r="G68" s="323"/>
      <c r="H68" s="323"/>
      <c r="I68" s="323"/>
      <c r="J68" s="323"/>
      <c r="K68" s="207"/>
    </row>
    <row r="69" spans="2:11" s="1" customFormat="1" ht="15" customHeight="1">
      <c r="B69" s="206"/>
      <c r="C69" s="211"/>
      <c r="D69" s="323" t="s">
        <v>416</v>
      </c>
      <c r="E69" s="323"/>
      <c r="F69" s="323"/>
      <c r="G69" s="323"/>
      <c r="H69" s="323"/>
      <c r="I69" s="323"/>
      <c r="J69" s="323"/>
      <c r="K69" s="207"/>
    </row>
    <row r="70" spans="2:11" s="1" customFormat="1" ht="15" customHeight="1">
      <c r="B70" s="206"/>
      <c r="C70" s="211"/>
      <c r="D70" s="323" t="s">
        <v>417</v>
      </c>
      <c r="E70" s="323"/>
      <c r="F70" s="323"/>
      <c r="G70" s="323"/>
      <c r="H70" s="323"/>
      <c r="I70" s="323"/>
      <c r="J70" s="323"/>
      <c r="K70" s="207"/>
    </row>
    <row r="71" spans="2:11" s="1" customFormat="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pans="2:11" s="1" customFormat="1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s="1" customFormat="1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pans="2:11" s="1" customFormat="1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pans="2:11" s="1" customFormat="1" ht="45" customHeight="1">
      <c r="B75" s="223"/>
      <c r="C75" s="318" t="s">
        <v>418</v>
      </c>
      <c r="D75" s="318"/>
      <c r="E75" s="318"/>
      <c r="F75" s="318"/>
      <c r="G75" s="318"/>
      <c r="H75" s="318"/>
      <c r="I75" s="318"/>
      <c r="J75" s="318"/>
      <c r="K75" s="224"/>
    </row>
    <row r="76" spans="2:11" s="1" customFormat="1" ht="17.25" customHeight="1">
      <c r="B76" s="223"/>
      <c r="C76" s="225" t="s">
        <v>419</v>
      </c>
      <c r="D76" s="225"/>
      <c r="E76" s="225"/>
      <c r="F76" s="225" t="s">
        <v>420</v>
      </c>
      <c r="G76" s="226"/>
      <c r="H76" s="225" t="s">
        <v>52</v>
      </c>
      <c r="I76" s="225" t="s">
        <v>55</v>
      </c>
      <c r="J76" s="225" t="s">
        <v>421</v>
      </c>
      <c r="K76" s="224"/>
    </row>
    <row r="77" spans="2:11" s="1" customFormat="1" ht="17.25" customHeight="1">
      <c r="B77" s="223"/>
      <c r="C77" s="227" t="s">
        <v>422</v>
      </c>
      <c r="D77" s="227"/>
      <c r="E77" s="227"/>
      <c r="F77" s="228" t="s">
        <v>423</v>
      </c>
      <c r="G77" s="229"/>
      <c r="H77" s="227"/>
      <c r="I77" s="227"/>
      <c r="J77" s="227" t="s">
        <v>424</v>
      </c>
      <c r="K77" s="224"/>
    </row>
    <row r="78" spans="2:11" s="1" customFormat="1" ht="5.25" customHeight="1">
      <c r="B78" s="223"/>
      <c r="C78" s="230"/>
      <c r="D78" s="230"/>
      <c r="E78" s="230"/>
      <c r="F78" s="230"/>
      <c r="G78" s="231"/>
      <c r="H78" s="230"/>
      <c r="I78" s="230"/>
      <c r="J78" s="230"/>
      <c r="K78" s="224"/>
    </row>
    <row r="79" spans="2:11" s="1" customFormat="1" ht="15" customHeight="1">
      <c r="B79" s="223"/>
      <c r="C79" s="212" t="s">
        <v>51</v>
      </c>
      <c r="D79" s="230"/>
      <c r="E79" s="230"/>
      <c r="F79" s="232" t="s">
        <v>425</v>
      </c>
      <c r="G79" s="231"/>
      <c r="H79" s="212" t="s">
        <v>426</v>
      </c>
      <c r="I79" s="212" t="s">
        <v>427</v>
      </c>
      <c r="J79" s="212">
        <v>20</v>
      </c>
      <c r="K79" s="224"/>
    </row>
    <row r="80" spans="2:11" s="1" customFormat="1" ht="15" customHeight="1">
      <c r="B80" s="223"/>
      <c r="C80" s="212" t="s">
        <v>428</v>
      </c>
      <c r="D80" s="212"/>
      <c r="E80" s="212"/>
      <c r="F80" s="232" t="s">
        <v>425</v>
      </c>
      <c r="G80" s="231"/>
      <c r="H80" s="212" t="s">
        <v>429</v>
      </c>
      <c r="I80" s="212" t="s">
        <v>427</v>
      </c>
      <c r="J80" s="212">
        <v>120</v>
      </c>
      <c r="K80" s="224"/>
    </row>
    <row r="81" spans="2:11" s="1" customFormat="1" ht="15" customHeight="1">
      <c r="B81" s="233"/>
      <c r="C81" s="212" t="s">
        <v>430</v>
      </c>
      <c r="D81" s="212"/>
      <c r="E81" s="212"/>
      <c r="F81" s="232" t="s">
        <v>431</v>
      </c>
      <c r="G81" s="231"/>
      <c r="H81" s="212" t="s">
        <v>432</v>
      </c>
      <c r="I81" s="212" t="s">
        <v>427</v>
      </c>
      <c r="J81" s="212">
        <v>50</v>
      </c>
      <c r="K81" s="224"/>
    </row>
    <row r="82" spans="2:11" s="1" customFormat="1" ht="15" customHeight="1">
      <c r="B82" s="233"/>
      <c r="C82" s="212" t="s">
        <v>433</v>
      </c>
      <c r="D82" s="212"/>
      <c r="E82" s="212"/>
      <c r="F82" s="232" t="s">
        <v>425</v>
      </c>
      <c r="G82" s="231"/>
      <c r="H82" s="212" t="s">
        <v>434</v>
      </c>
      <c r="I82" s="212" t="s">
        <v>435</v>
      </c>
      <c r="J82" s="212"/>
      <c r="K82" s="224"/>
    </row>
    <row r="83" spans="2:11" s="1" customFormat="1" ht="15" customHeight="1">
      <c r="B83" s="233"/>
      <c r="C83" s="234" t="s">
        <v>436</v>
      </c>
      <c r="D83" s="234"/>
      <c r="E83" s="234"/>
      <c r="F83" s="235" t="s">
        <v>431</v>
      </c>
      <c r="G83" s="234"/>
      <c r="H83" s="234" t="s">
        <v>437</v>
      </c>
      <c r="I83" s="234" t="s">
        <v>427</v>
      </c>
      <c r="J83" s="234">
        <v>15</v>
      </c>
      <c r="K83" s="224"/>
    </row>
    <row r="84" spans="2:11" s="1" customFormat="1" ht="15" customHeight="1">
      <c r="B84" s="233"/>
      <c r="C84" s="234" t="s">
        <v>438</v>
      </c>
      <c r="D84" s="234"/>
      <c r="E84" s="234"/>
      <c r="F84" s="235" t="s">
        <v>431</v>
      </c>
      <c r="G84" s="234"/>
      <c r="H84" s="234" t="s">
        <v>439</v>
      </c>
      <c r="I84" s="234" t="s">
        <v>427</v>
      </c>
      <c r="J84" s="234">
        <v>15</v>
      </c>
      <c r="K84" s="224"/>
    </row>
    <row r="85" spans="2:11" s="1" customFormat="1" ht="15" customHeight="1">
      <c r="B85" s="233"/>
      <c r="C85" s="234" t="s">
        <v>440</v>
      </c>
      <c r="D85" s="234"/>
      <c r="E85" s="234"/>
      <c r="F85" s="235" t="s">
        <v>431</v>
      </c>
      <c r="G85" s="234"/>
      <c r="H85" s="234" t="s">
        <v>441</v>
      </c>
      <c r="I85" s="234" t="s">
        <v>427</v>
      </c>
      <c r="J85" s="234">
        <v>20</v>
      </c>
      <c r="K85" s="224"/>
    </row>
    <row r="86" spans="2:11" s="1" customFormat="1" ht="15" customHeight="1">
      <c r="B86" s="233"/>
      <c r="C86" s="234" t="s">
        <v>442</v>
      </c>
      <c r="D86" s="234"/>
      <c r="E86" s="234"/>
      <c r="F86" s="235" t="s">
        <v>431</v>
      </c>
      <c r="G86" s="234"/>
      <c r="H86" s="234" t="s">
        <v>443</v>
      </c>
      <c r="I86" s="234" t="s">
        <v>427</v>
      </c>
      <c r="J86" s="234">
        <v>20</v>
      </c>
      <c r="K86" s="224"/>
    </row>
    <row r="87" spans="2:11" s="1" customFormat="1" ht="15" customHeight="1">
      <c r="B87" s="233"/>
      <c r="C87" s="212" t="s">
        <v>444</v>
      </c>
      <c r="D87" s="212"/>
      <c r="E87" s="212"/>
      <c r="F87" s="232" t="s">
        <v>431</v>
      </c>
      <c r="G87" s="231"/>
      <c r="H87" s="212" t="s">
        <v>445</v>
      </c>
      <c r="I87" s="212" t="s">
        <v>427</v>
      </c>
      <c r="J87" s="212">
        <v>50</v>
      </c>
      <c r="K87" s="224"/>
    </row>
    <row r="88" spans="2:11" s="1" customFormat="1" ht="15" customHeight="1">
      <c r="B88" s="233"/>
      <c r="C88" s="212" t="s">
        <v>446</v>
      </c>
      <c r="D88" s="212"/>
      <c r="E88" s="212"/>
      <c r="F88" s="232" t="s">
        <v>431</v>
      </c>
      <c r="G88" s="231"/>
      <c r="H88" s="212" t="s">
        <v>447</v>
      </c>
      <c r="I88" s="212" t="s">
        <v>427</v>
      </c>
      <c r="J88" s="212">
        <v>20</v>
      </c>
      <c r="K88" s="224"/>
    </row>
    <row r="89" spans="2:11" s="1" customFormat="1" ht="15" customHeight="1">
      <c r="B89" s="233"/>
      <c r="C89" s="212" t="s">
        <v>448</v>
      </c>
      <c r="D89" s="212"/>
      <c r="E89" s="212"/>
      <c r="F89" s="232" t="s">
        <v>431</v>
      </c>
      <c r="G89" s="231"/>
      <c r="H89" s="212" t="s">
        <v>449</v>
      </c>
      <c r="I89" s="212" t="s">
        <v>427</v>
      </c>
      <c r="J89" s="212">
        <v>20</v>
      </c>
      <c r="K89" s="224"/>
    </row>
    <row r="90" spans="2:11" s="1" customFormat="1" ht="15" customHeight="1">
      <c r="B90" s="233"/>
      <c r="C90" s="212" t="s">
        <v>450</v>
      </c>
      <c r="D90" s="212"/>
      <c r="E90" s="212"/>
      <c r="F90" s="232" t="s">
        <v>431</v>
      </c>
      <c r="G90" s="231"/>
      <c r="H90" s="212" t="s">
        <v>451</v>
      </c>
      <c r="I90" s="212" t="s">
        <v>427</v>
      </c>
      <c r="J90" s="212">
        <v>50</v>
      </c>
      <c r="K90" s="224"/>
    </row>
    <row r="91" spans="2:11" s="1" customFormat="1" ht="15" customHeight="1">
      <c r="B91" s="233"/>
      <c r="C91" s="212" t="s">
        <v>452</v>
      </c>
      <c r="D91" s="212"/>
      <c r="E91" s="212"/>
      <c r="F91" s="232" t="s">
        <v>431</v>
      </c>
      <c r="G91" s="231"/>
      <c r="H91" s="212" t="s">
        <v>452</v>
      </c>
      <c r="I91" s="212" t="s">
        <v>427</v>
      </c>
      <c r="J91" s="212">
        <v>50</v>
      </c>
      <c r="K91" s="224"/>
    </row>
    <row r="92" spans="2:11" s="1" customFormat="1" ht="15" customHeight="1">
      <c r="B92" s="233"/>
      <c r="C92" s="212" t="s">
        <v>453</v>
      </c>
      <c r="D92" s="212"/>
      <c r="E92" s="212"/>
      <c r="F92" s="232" t="s">
        <v>431</v>
      </c>
      <c r="G92" s="231"/>
      <c r="H92" s="212" t="s">
        <v>454</v>
      </c>
      <c r="I92" s="212" t="s">
        <v>427</v>
      </c>
      <c r="J92" s="212">
        <v>255</v>
      </c>
      <c r="K92" s="224"/>
    </row>
    <row r="93" spans="2:11" s="1" customFormat="1" ht="15" customHeight="1">
      <c r="B93" s="233"/>
      <c r="C93" s="212" t="s">
        <v>455</v>
      </c>
      <c r="D93" s="212"/>
      <c r="E93" s="212"/>
      <c r="F93" s="232" t="s">
        <v>425</v>
      </c>
      <c r="G93" s="231"/>
      <c r="H93" s="212" t="s">
        <v>456</v>
      </c>
      <c r="I93" s="212" t="s">
        <v>457</v>
      </c>
      <c r="J93" s="212"/>
      <c r="K93" s="224"/>
    </row>
    <row r="94" spans="2:11" s="1" customFormat="1" ht="15" customHeight="1">
      <c r="B94" s="233"/>
      <c r="C94" s="212" t="s">
        <v>458</v>
      </c>
      <c r="D94" s="212"/>
      <c r="E94" s="212"/>
      <c r="F94" s="232" t="s">
        <v>425</v>
      </c>
      <c r="G94" s="231"/>
      <c r="H94" s="212" t="s">
        <v>459</v>
      </c>
      <c r="I94" s="212" t="s">
        <v>460</v>
      </c>
      <c r="J94" s="212"/>
      <c r="K94" s="224"/>
    </row>
    <row r="95" spans="2:11" s="1" customFormat="1" ht="15" customHeight="1">
      <c r="B95" s="233"/>
      <c r="C95" s="212" t="s">
        <v>461</v>
      </c>
      <c r="D95" s="212"/>
      <c r="E95" s="212"/>
      <c r="F95" s="232" t="s">
        <v>425</v>
      </c>
      <c r="G95" s="231"/>
      <c r="H95" s="212" t="s">
        <v>461</v>
      </c>
      <c r="I95" s="212" t="s">
        <v>460</v>
      </c>
      <c r="J95" s="212"/>
      <c r="K95" s="224"/>
    </row>
    <row r="96" spans="2:11" s="1" customFormat="1" ht="15" customHeight="1">
      <c r="B96" s="233"/>
      <c r="C96" s="212" t="s">
        <v>36</v>
      </c>
      <c r="D96" s="212"/>
      <c r="E96" s="212"/>
      <c r="F96" s="232" t="s">
        <v>425</v>
      </c>
      <c r="G96" s="231"/>
      <c r="H96" s="212" t="s">
        <v>462</v>
      </c>
      <c r="I96" s="212" t="s">
        <v>460</v>
      </c>
      <c r="J96" s="212"/>
      <c r="K96" s="224"/>
    </row>
    <row r="97" spans="2:11" s="1" customFormat="1" ht="15" customHeight="1">
      <c r="B97" s="233"/>
      <c r="C97" s="212" t="s">
        <v>46</v>
      </c>
      <c r="D97" s="212"/>
      <c r="E97" s="212"/>
      <c r="F97" s="232" t="s">
        <v>425</v>
      </c>
      <c r="G97" s="231"/>
      <c r="H97" s="212" t="s">
        <v>463</v>
      </c>
      <c r="I97" s="212" t="s">
        <v>460</v>
      </c>
      <c r="J97" s="212"/>
      <c r="K97" s="224"/>
    </row>
    <row r="98" spans="2:11" s="1" customFormat="1" ht="15" customHeight="1">
      <c r="B98" s="236"/>
      <c r="C98" s="237"/>
      <c r="D98" s="237"/>
      <c r="E98" s="237"/>
      <c r="F98" s="237"/>
      <c r="G98" s="237"/>
      <c r="H98" s="237"/>
      <c r="I98" s="237"/>
      <c r="J98" s="237"/>
      <c r="K98" s="238"/>
    </row>
    <row r="99" spans="2:11" s="1" customFormat="1" ht="18.7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39"/>
    </row>
    <row r="100" spans="2:11" s="1" customFormat="1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pans="2:11" s="1" customFormat="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pans="2:11" s="1" customFormat="1" ht="45" customHeight="1">
      <c r="B102" s="223"/>
      <c r="C102" s="318" t="s">
        <v>464</v>
      </c>
      <c r="D102" s="318"/>
      <c r="E102" s="318"/>
      <c r="F102" s="318"/>
      <c r="G102" s="318"/>
      <c r="H102" s="318"/>
      <c r="I102" s="318"/>
      <c r="J102" s="318"/>
      <c r="K102" s="224"/>
    </row>
    <row r="103" spans="2:11" s="1" customFormat="1" ht="17.25" customHeight="1">
      <c r="B103" s="223"/>
      <c r="C103" s="225" t="s">
        <v>419</v>
      </c>
      <c r="D103" s="225"/>
      <c r="E103" s="225"/>
      <c r="F103" s="225" t="s">
        <v>420</v>
      </c>
      <c r="G103" s="226"/>
      <c r="H103" s="225" t="s">
        <v>52</v>
      </c>
      <c r="I103" s="225" t="s">
        <v>55</v>
      </c>
      <c r="J103" s="225" t="s">
        <v>421</v>
      </c>
      <c r="K103" s="224"/>
    </row>
    <row r="104" spans="2:11" s="1" customFormat="1" ht="17.25" customHeight="1">
      <c r="B104" s="223"/>
      <c r="C104" s="227" t="s">
        <v>422</v>
      </c>
      <c r="D104" s="227"/>
      <c r="E104" s="227"/>
      <c r="F104" s="228" t="s">
        <v>423</v>
      </c>
      <c r="G104" s="229"/>
      <c r="H104" s="227"/>
      <c r="I104" s="227"/>
      <c r="J104" s="227" t="s">
        <v>424</v>
      </c>
      <c r="K104" s="224"/>
    </row>
    <row r="105" spans="2:11" s="1" customFormat="1" ht="5.25" customHeight="1">
      <c r="B105" s="223"/>
      <c r="C105" s="225"/>
      <c r="D105" s="225"/>
      <c r="E105" s="225"/>
      <c r="F105" s="225"/>
      <c r="G105" s="241"/>
      <c r="H105" s="225"/>
      <c r="I105" s="225"/>
      <c r="J105" s="225"/>
      <c r="K105" s="224"/>
    </row>
    <row r="106" spans="2:11" s="1" customFormat="1" ht="15" customHeight="1">
      <c r="B106" s="223"/>
      <c r="C106" s="212" t="s">
        <v>51</v>
      </c>
      <c r="D106" s="230"/>
      <c r="E106" s="230"/>
      <c r="F106" s="232" t="s">
        <v>425</v>
      </c>
      <c r="G106" s="241"/>
      <c r="H106" s="212" t="s">
        <v>465</v>
      </c>
      <c r="I106" s="212" t="s">
        <v>427</v>
      </c>
      <c r="J106" s="212">
        <v>20</v>
      </c>
      <c r="K106" s="224"/>
    </row>
    <row r="107" spans="2:11" s="1" customFormat="1" ht="15" customHeight="1">
      <c r="B107" s="223"/>
      <c r="C107" s="212" t="s">
        <v>428</v>
      </c>
      <c r="D107" s="212"/>
      <c r="E107" s="212"/>
      <c r="F107" s="232" t="s">
        <v>425</v>
      </c>
      <c r="G107" s="212"/>
      <c r="H107" s="212" t="s">
        <v>465</v>
      </c>
      <c r="I107" s="212" t="s">
        <v>427</v>
      </c>
      <c r="J107" s="212">
        <v>120</v>
      </c>
      <c r="K107" s="224"/>
    </row>
    <row r="108" spans="2:11" s="1" customFormat="1" ht="15" customHeight="1">
      <c r="B108" s="233"/>
      <c r="C108" s="212" t="s">
        <v>430</v>
      </c>
      <c r="D108" s="212"/>
      <c r="E108" s="212"/>
      <c r="F108" s="232" t="s">
        <v>431</v>
      </c>
      <c r="G108" s="212"/>
      <c r="H108" s="212" t="s">
        <v>465</v>
      </c>
      <c r="I108" s="212" t="s">
        <v>427</v>
      </c>
      <c r="J108" s="212">
        <v>50</v>
      </c>
      <c r="K108" s="224"/>
    </row>
    <row r="109" spans="2:11" s="1" customFormat="1" ht="15" customHeight="1">
      <c r="B109" s="233"/>
      <c r="C109" s="212" t="s">
        <v>433</v>
      </c>
      <c r="D109" s="212"/>
      <c r="E109" s="212"/>
      <c r="F109" s="232" t="s">
        <v>425</v>
      </c>
      <c r="G109" s="212"/>
      <c r="H109" s="212" t="s">
        <v>465</v>
      </c>
      <c r="I109" s="212" t="s">
        <v>435</v>
      </c>
      <c r="J109" s="212"/>
      <c r="K109" s="224"/>
    </row>
    <row r="110" spans="2:11" s="1" customFormat="1" ht="15" customHeight="1">
      <c r="B110" s="233"/>
      <c r="C110" s="212" t="s">
        <v>444</v>
      </c>
      <c r="D110" s="212"/>
      <c r="E110" s="212"/>
      <c r="F110" s="232" t="s">
        <v>431</v>
      </c>
      <c r="G110" s="212"/>
      <c r="H110" s="212" t="s">
        <v>465</v>
      </c>
      <c r="I110" s="212" t="s">
        <v>427</v>
      </c>
      <c r="J110" s="212">
        <v>50</v>
      </c>
      <c r="K110" s="224"/>
    </row>
    <row r="111" spans="2:11" s="1" customFormat="1" ht="15" customHeight="1">
      <c r="B111" s="233"/>
      <c r="C111" s="212" t="s">
        <v>452</v>
      </c>
      <c r="D111" s="212"/>
      <c r="E111" s="212"/>
      <c r="F111" s="232" t="s">
        <v>431</v>
      </c>
      <c r="G111" s="212"/>
      <c r="H111" s="212" t="s">
        <v>465</v>
      </c>
      <c r="I111" s="212" t="s">
        <v>427</v>
      </c>
      <c r="J111" s="212">
        <v>50</v>
      </c>
      <c r="K111" s="224"/>
    </row>
    <row r="112" spans="2:11" s="1" customFormat="1" ht="15" customHeight="1">
      <c r="B112" s="233"/>
      <c r="C112" s="212" t="s">
        <v>450</v>
      </c>
      <c r="D112" s="212"/>
      <c r="E112" s="212"/>
      <c r="F112" s="232" t="s">
        <v>431</v>
      </c>
      <c r="G112" s="212"/>
      <c r="H112" s="212" t="s">
        <v>465</v>
      </c>
      <c r="I112" s="212" t="s">
        <v>427</v>
      </c>
      <c r="J112" s="212">
        <v>50</v>
      </c>
      <c r="K112" s="224"/>
    </row>
    <row r="113" spans="2:11" s="1" customFormat="1" ht="15" customHeight="1">
      <c r="B113" s="233"/>
      <c r="C113" s="212" t="s">
        <v>51</v>
      </c>
      <c r="D113" s="212"/>
      <c r="E113" s="212"/>
      <c r="F113" s="232" t="s">
        <v>425</v>
      </c>
      <c r="G113" s="212"/>
      <c r="H113" s="212" t="s">
        <v>466</v>
      </c>
      <c r="I113" s="212" t="s">
        <v>427</v>
      </c>
      <c r="J113" s="212">
        <v>20</v>
      </c>
      <c r="K113" s="224"/>
    </row>
    <row r="114" spans="2:11" s="1" customFormat="1" ht="15" customHeight="1">
      <c r="B114" s="233"/>
      <c r="C114" s="212" t="s">
        <v>467</v>
      </c>
      <c r="D114" s="212"/>
      <c r="E114" s="212"/>
      <c r="F114" s="232" t="s">
        <v>425</v>
      </c>
      <c r="G114" s="212"/>
      <c r="H114" s="212" t="s">
        <v>468</v>
      </c>
      <c r="I114" s="212" t="s">
        <v>427</v>
      </c>
      <c r="J114" s="212">
        <v>120</v>
      </c>
      <c r="K114" s="224"/>
    </row>
    <row r="115" spans="2:11" s="1" customFormat="1" ht="15" customHeight="1">
      <c r="B115" s="233"/>
      <c r="C115" s="212" t="s">
        <v>36</v>
      </c>
      <c r="D115" s="212"/>
      <c r="E115" s="212"/>
      <c r="F115" s="232" t="s">
        <v>425</v>
      </c>
      <c r="G115" s="212"/>
      <c r="H115" s="212" t="s">
        <v>469</v>
      </c>
      <c r="I115" s="212" t="s">
        <v>460</v>
      </c>
      <c r="J115" s="212"/>
      <c r="K115" s="224"/>
    </row>
    <row r="116" spans="2:11" s="1" customFormat="1" ht="15" customHeight="1">
      <c r="B116" s="233"/>
      <c r="C116" s="212" t="s">
        <v>46</v>
      </c>
      <c r="D116" s="212"/>
      <c r="E116" s="212"/>
      <c r="F116" s="232" t="s">
        <v>425</v>
      </c>
      <c r="G116" s="212"/>
      <c r="H116" s="212" t="s">
        <v>470</v>
      </c>
      <c r="I116" s="212" t="s">
        <v>460</v>
      </c>
      <c r="J116" s="212"/>
      <c r="K116" s="224"/>
    </row>
    <row r="117" spans="2:11" s="1" customFormat="1" ht="15" customHeight="1">
      <c r="B117" s="233"/>
      <c r="C117" s="212" t="s">
        <v>55</v>
      </c>
      <c r="D117" s="212"/>
      <c r="E117" s="212"/>
      <c r="F117" s="232" t="s">
        <v>425</v>
      </c>
      <c r="G117" s="212"/>
      <c r="H117" s="212" t="s">
        <v>471</v>
      </c>
      <c r="I117" s="212" t="s">
        <v>472</v>
      </c>
      <c r="J117" s="212"/>
      <c r="K117" s="224"/>
    </row>
    <row r="118" spans="2:11" s="1" customFormat="1" ht="15" customHeight="1">
      <c r="B118" s="236"/>
      <c r="C118" s="242"/>
      <c r="D118" s="242"/>
      <c r="E118" s="242"/>
      <c r="F118" s="242"/>
      <c r="G118" s="242"/>
      <c r="H118" s="242"/>
      <c r="I118" s="242"/>
      <c r="J118" s="242"/>
      <c r="K118" s="238"/>
    </row>
    <row r="119" spans="2:11" s="1" customFormat="1" ht="18.75" customHeight="1">
      <c r="B119" s="243"/>
      <c r="C119" s="209"/>
      <c r="D119" s="209"/>
      <c r="E119" s="209"/>
      <c r="F119" s="244"/>
      <c r="G119" s="209"/>
      <c r="H119" s="209"/>
      <c r="I119" s="209"/>
      <c r="J119" s="209"/>
      <c r="K119" s="243"/>
    </row>
    <row r="120" spans="2:11" s="1" customFormat="1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2:11" s="1" customFormat="1" ht="7.5" customHeight="1">
      <c r="B121" s="245"/>
      <c r="C121" s="246"/>
      <c r="D121" s="246"/>
      <c r="E121" s="246"/>
      <c r="F121" s="246"/>
      <c r="G121" s="246"/>
      <c r="H121" s="246"/>
      <c r="I121" s="246"/>
      <c r="J121" s="246"/>
      <c r="K121" s="247"/>
    </row>
    <row r="122" spans="2:11" s="1" customFormat="1" ht="45" customHeight="1">
      <c r="B122" s="248"/>
      <c r="C122" s="319" t="s">
        <v>473</v>
      </c>
      <c r="D122" s="319"/>
      <c r="E122" s="319"/>
      <c r="F122" s="319"/>
      <c r="G122" s="319"/>
      <c r="H122" s="319"/>
      <c r="I122" s="319"/>
      <c r="J122" s="319"/>
      <c r="K122" s="249"/>
    </row>
    <row r="123" spans="2:11" s="1" customFormat="1" ht="17.25" customHeight="1">
      <c r="B123" s="250"/>
      <c r="C123" s="225" t="s">
        <v>419</v>
      </c>
      <c r="D123" s="225"/>
      <c r="E123" s="225"/>
      <c r="F123" s="225" t="s">
        <v>420</v>
      </c>
      <c r="G123" s="226"/>
      <c r="H123" s="225" t="s">
        <v>52</v>
      </c>
      <c r="I123" s="225" t="s">
        <v>55</v>
      </c>
      <c r="J123" s="225" t="s">
        <v>421</v>
      </c>
      <c r="K123" s="251"/>
    </row>
    <row r="124" spans="2:11" s="1" customFormat="1" ht="17.25" customHeight="1">
      <c r="B124" s="250"/>
      <c r="C124" s="227" t="s">
        <v>422</v>
      </c>
      <c r="D124" s="227"/>
      <c r="E124" s="227"/>
      <c r="F124" s="228" t="s">
        <v>423</v>
      </c>
      <c r="G124" s="229"/>
      <c r="H124" s="227"/>
      <c r="I124" s="227"/>
      <c r="J124" s="227" t="s">
        <v>424</v>
      </c>
      <c r="K124" s="251"/>
    </row>
    <row r="125" spans="2:11" s="1" customFormat="1" ht="5.25" customHeight="1">
      <c r="B125" s="252"/>
      <c r="C125" s="230"/>
      <c r="D125" s="230"/>
      <c r="E125" s="230"/>
      <c r="F125" s="230"/>
      <c r="G125" s="212"/>
      <c r="H125" s="230"/>
      <c r="I125" s="230"/>
      <c r="J125" s="230"/>
      <c r="K125" s="253"/>
    </row>
    <row r="126" spans="2:11" s="1" customFormat="1" ht="15" customHeight="1">
      <c r="B126" s="252"/>
      <c r="C126" s="212" t="s">
        <v>428</v>
      </c>
      <c r="D126" s="230"/>
      <c r="E126" s="230"/>
      <c r="F126" s="232" t="s">
        <v>425</v>
      </c>
      <c r="G126" s="212"/>
      <c r="H126" s="212" t="s">
        <v>465</v>
      </c>
      <c r="I126" s="212" t="s">
        <v>427</v>
      </c>
      <c r="J126" s="212">
        <v>120</v>
      </c>
      <c r="K126" s="254"/>
    </row>
    <row r="127" spans="2:11" s="1" customFormat="1" ht="15" customHeight="1">
      <c r="B127" s="252"/>
      <c r="C127" s="212" t="s">
        <v>474</v>
      </c>
      <c r="D127" s="212"/>
      <c r="E127" s="212"/>
      <c r="F127" s="232" t="s">
        <v>425</v>
      </c>
      <c r="G127" s="212"/>
      <c r="H127" s="212" t="s">
        <v>475</v>
      </c>
      <c r="I127" s="212" t="s">
        <v>427</v>
      </c>
      <c r="J127" s="212" t="s">
        <v>476</v>
      </c>
      <c r="K127" s="254"/>
    </row>
    <row r="128" spans="2:11" s="1" customFormat="1" ht="15" customHeight="1">
      <c r="B128" s="252"/>
      <c r="C128" s="212" t="s">
        <v>373</v>
      </c>
      <c r="D128" s="212"/>
      <c r="E128" s="212"/>
      <c r="F128" s="232" t="s">
        <v>425</v>
      </c>
      <c r="G128" s="212"/>
      <c r="H128" s="212" t="s">
        <v>477</v>
      </c>
      <c r="I128" s="212" t="s">
        <v>427</v>
      </c>
      <c r="J128" s="212" t="s">
        <v>476</v>
      </c>
      <c r="K128" s="254"/>
    </row>
    <row r="129" spans="2:11" s="1" customFormat="1" ht="15" customHeight="1">
      <c r="B129" s="252"/>
      <c r="C129" s="212" t="s">
        <v>436</v>
      </c>
      <c r="D129" s="212"/>
      <c r="E129" s="212"/>
      <c r="F129" s="232" t="s">
        <v>431</v>
      </c>
      <c r="G129" s="212"/>
      <c r="H129" s="212" t="s">
        <v>437</v>
      </c>
      <c r="I129" s="212" t="s">
        <v>427</v>
      </c>
      <c r="J129" s="212">
        <v>15</v>
      </c>
      <c r="K129" s="254"/>
    </row>
    <row r="130" spans="2:11" s="1" customFormat="1" ht="15" customHeight="1">
      <c r="B130" s="252"/>
      <c r="C130" s="234" t="s">
        <v>438</v>
      </c>
      <c r="D130" s="234"/>
      <c r="E130" s="234"/>
      <c r="F130" s="235" t="s">
        <v>431</v>
      </c>
      <c r="G130" s="234"/>
      <c r="H130" s="234" t="s">
        <v>439</v>
      </c>
      <c r="I130" s="234" t="s">
        <v>427</v>
      </c>
      <c r="J130" s="234">
        <v>15</v>
      </c>
      <c r="K130" s="254"/>
    </row>
    <row r="131" spans="2:11" s="1" customFormat="1" ht="15" customHeight="1">
      <c r="B131" s="252"/>
      <c r="C131" s="234" t="s">
        <v>440</v>
      </c>
      <c r="D131" s="234"/>
      <c r="E131" s="234"/>
      <c r="F131" s="235" t="s">
        <v>431</v>
      </c>
      <c r="G131" s="234"/>
      <c r="H131" s="234" t="s">
        <v>441</v>
      </c>
      <c r="I131" s="234" t="s">
        <v>427</v>
      </c>
      <c r="J131" s="234">
        <v>20</v>
      </c>
      <c r="K131" s="254"/>
    </row>
    <row r="132" spans="2:11" s="1" customFormat="1" ht="15" customHeight="1">
      <c r="B132" s="252"/>
      <c r="C132" s="234" t="s">
        <v>442</v>
      </c>
      <c r="D132" s="234"/>
      <c r="E132" s="234"/>
      <c r="F132" s="235" t="s">
        <v>431</v>
      </c>
      <c r="G132" s="234"/>
      <c r="H132" s="234" t="s">
        <v>443</v>
      </c>
      <c r="I132" s="234" t="s">
        <v>427</v>
      </c>
      <c r="J132" s="234">
        <v>20</v>
      </c>
      <c r="K132" s="254"/>
    </row>
    <row r="133" spans="2:11" s="1" customFormat="1" ht="15" customHeight="1">
      <c r="B133" s="252"/>
      <c r="C133" s="212" t="s">
        <v>430</v>
      </c>
      <c r="D133" s="212"/>
      <c r="E133" s="212"/>
      <c r="F133" s="232" t="s">
        <v>431</v>
      </c>
      <c r="G133" s="212"/>
      <c r="H133" s="212" t="s">
        <v>465</v>
      </c>
      <c r="I133" s="212" t="s">
        <v>427</v>
      </c>
      <c r="J133" s="212">
        <v>50</v>
      </c>
      <c r="K133" s="254"/>
    </row>
    <row r="134" spans="2:11" s="1" customFormat="1" ht="15" customHeight="1">
      <c r="B134" s="252"/>
      <c r="C134" s="212" t="s">
        <v>444</v>
      </c>
      <c r="D134" s="212"/>
      <c r="E134" s="212"/>
      <c r="F134" s="232" t="s">
        <v>431</v>
      </c>
      <c r="G134" s="212"/>
      <c r="H134" s="212" t="s">
        <v>465</v>
      </c>
      <c r="I134" s="212" t="s">
        <v>427</v>
      </c>
      <c r="J134" s="212">
        <v>50</v>
      </c>
      <c r="K134" s="254"/>
    </row>
    <row r="135" spans="2:11" s="1" customFormat="1" ht="15" customHeight="1">
      <c r="B135" s="252"/>
      <c r="C135" s="212" t="s">
        <v>450</v>
      </c>
      <c r="D135" s="212"/>
      <c r="E135" s="212"/>
      <c r="F135" s="232" t="s">
        <v>431</v>
      </c>
      <c r="G135" s="212"/>
      <c r="H135" s="212" t="s">
        <v>465</v>
      </c>
      <c r="I135" s="212" t="s">
        <v>427</v>
      </c>
      <c r="J135" s="212">
        <v>50</v>
      </c>
      <c r="K135" s="254"/>
    </row>
    <row r="136" spans="2:11" s="1" customFormat="1" ht="15" customHeight="1">
      <c r="B136" s="252"/>
      <c r="C136" s="212" t="s">
        <v>452</v>
      </c>
      <c r="D136" s="212"/>
      <c r="E136" s="212"/>
      <c r="F136" s="232" t="s">
        <v>431</v>
      </c>
      <c r="G136" s="212"/>
      <c r="H136" s="212" t="s">
        <v>465</v>
      </c>
      <c r="I136" s="212" t="s">
        <v>427</v>
      </c>
      <c r="J136" s="212">
        <v>50</v>
      </c>
      <c r="K136" s="254"/>
    </row>
    <row r="137" spans="2:11" s="1" customFormat="1" ht="15" customHeight="1">
      <c r="B137" s="252"/>
      <c r="C137" s="212" t="s">
        <v>453</v>
      </c>
      <c r="D137" s="212"/>
      <c r="E137" s="212"/>
      <c r="F137" s="232" t="s">
        <v>431</v>
      </c>
      <c r="G137" s="212"/>
      <c r="H137" s="212" t="s">
        <v>478</v>
      </c>
      <c r="I137" s="212" t="s">
        <v>427</v>
      </c>
      <c r="J137" s="212">
        <v>255</v>
      </c>
      <c r="K137" s="254"/>
    </row>
    <row r="138" spans="2:11" s="1" customFormat="1" ht="15" customHeight="1">
      <c r="B138" s="252"/>
      <c r="C138" s="212" t="s">
        <v>455</v>
      </c>
      <c r="D138" s="212"/>
      <c r="E138" s="212"/>
      <c r="F138" s="232" t="s">
        <v>425</v>
      </c>
      <c r="G138" s="212"/>
      <c r="H138" s="212" t="s">
        <v>479</v>
      </c>
      <c r="I138" s="212" t="s">
        <v>457</v>
      </c>
      <c r="J138" s="212"/>
      <c r="K138" s="254"/>
    </row>
    <row r="139" spans="2:11" s="1" customFormat="1" ht="15" customHeight="1">
      <c r="B139" s="252"/>
      <c r="C139" s="212" t="s">
        <v>458</v>
      </c>
      <c r="D139" s="212"/>
      <c r="E139" s="212"/>
      <c r="F139" s="232" t="s">
        <v>425</v>
      </c>
      <c r="G139" s="212"/>
      <c r="H139" s="212" t="s">
        <v>480</v>
      </c>
      <c r="I139" s="212" t="s">
        <v>460</v>
      </c>
      <c r="J139" s="212"/>
      <c r="K139" s="254"/>
    </row>
    <row r="140" spans="2:11" s="1" customFormat="1" ht="15" customHeight="1">
      <c r="B140" s="252"/>
      <c r="C140" s="212" t="s">
        <v>461</v>
      </c>
      <c r="D140" s="212"/>
      <c r="E140" s="212"/>
      <c r="F140" s="232" t="s">
        <v>425</v>
      </c>
      <c r="G140" s="212"/>
      <c r="H140" s="212" t="s">
        <v>461</v>
      </c>
      <c r="I140" s="212" t="s">
        <v>460</v>
      </c>
      <c r="J140" s="212"/>
      <c r="K140" s="254"/>
    </row>
    <row r="141" spans="2:11" s="1" customFormat="1" ht="15" customHeight="1">
      <c r="B141" s="252"/>
      <c r="C141" s="212" t="s">
        <v>36</v>
      </c>
      <c r="D141" s="212"/>
      <c r="E141" s="212"/>
      <c r="F141" s="232" t="s">
        <v>425</v>
      </c>
      <c r="G141" s="212"/>
      <c r="H141" s="212" t="s">
        <v>481</v>
      </c>
      <c r="I141" s="212" t="s">
        <v>460</v>
      </c>
      <c r="J141" s="212"/>
      <c r="K141" s="254"/>
    </row>
    <row r="142" spans="2:11" s="1" customFormat="1" ht="15" customHeight="1">
      <c r="B142" s="252"/>
      <c r="C142" s="212" t="s">
        <v>482</v>
      </c>
      <c r="D142" s="212"/>
      <c r="E142" s="212"/>
      <c r="F142" s="232" t="s">
        <v>425</v>
      </c>
      <c r="G142" s="212"/>
      <c r="H142" s="212" t="s">
        <v>483</v>
      </c>
      <c r="I142" s="212" t="s">
        <v>460</v>
      </c>
      <c r="J142" s="212"/>
      <c r="K142" s="254"/>
    </row>
    <row r="143" spans="2:11" s="1" customFormat="1" ht="15" customHeight="1">
      <c r="B143" s="255"/>
      <c r="C143" s="256"/>
      <c r="D143" s="256"/>
      <c r="E143" s="256"/>
      <c r="F143" s="256"/>
      <c r="G143" s="256"/>
      <c r="H143" s="256"/>
      <c r="I143" s="256"/>
      <c r="J143" s="256"/>
      <c r="K143" s="257"/>
    </row>
    <row r="144" spans="2:11" s="1" customFormat="1" ht="18.75" customHeight="1">
      <c r="B144" s="209"/>
      <c r="C144" s="209"/>
      <c r="D144" s="209"/>
      <c r="E144" s="209"/>
      <c r="F144" s="244"/>
      <c r="G144" s="209"/>
      <c r="H144" s="209"/>
      <c r="I144" s="209"/>
      <c r="J144" s="209"/>
      <c r="K144" s="209"/>
    </row>
    <row r="145" spans="2:11" s="1" customFormat="1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pans="2:11" s="1" customFormat="1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pans="2:11" s="1" customFormat="1" ht="45" customHeight="1">
      <c r="B147" s="223"/>
      <c r="C147" s="318" t="s">
        <v>484</v>
      </c>
      <c r="D147" s="318"/>
      <c r="E147" s="318"/>
      <c r="F147" s="318"/>
      <c r="G147" s="318"/>
      <c r="H147" s="318"/>
      <c r="I147" s="318"/>
      <c r="J147" s="318"/>
      <c r="K147" s="224"/>
    </row>
    <row r="148" spans="2:11" s="1" customFormat="1" ht="17.25" customHeight="1">
      <c r="B148" s="223"/>
      <c r="C148" s="225" t="s">
        <v>419</v>
      </c>
      <c r="D148" s="225"/>
      <c r="E148" s="225"/>
      <c r="F148" s="225" t="s">
        <v>420</v>
      </c>
      <c r="G148" s="226"/>
      <c r="H148" s="225" t="s">
        <v>52</v>
      </c>
      <c r="I148" s="225" t="s">
        <v>55</v>
      </c>
      <c r="J148" s="225" t="s">
        <v>421</v>
      </c>
      <c r="K148" s="224"/>
    </row>
    <row r="149" spans="2:11" s="1" customFormat="1" ht="17.25" customHeight="1">
      <c r="B149" s="223"/>
      <c r="C149" s="227" t="s">
        <v>422</v>
      </c>
      <c r="D149" s="227"/>
      <c r="E149" s="227"/>
      <c r="F149" s="228" t="s">
        <v>423</v>
      </c>
      <c r="G149" s="229"/>
      <c r="H149" s="227"/>
      <c r="I149" s="227"/>
      <c r="J149" s="227" t="s">
        <v>424</v>
      </c>
      <c r="K149" s="224"/>
    </row>
    <row r="150" spans="2:11" s="1" customFormat="1" ht="5.25" customHeight="1">
      <c r="B150" s="233"/>
      <c r="C150" s="230"/>
      <c r="D150" s="230"/>
      <c r="E150" s="230"/>
      <c r="F150" s="230"/>
      <c r="G150" s="231"/>
      <c r="H150" s="230"/>
      <c r="I150" s="230"/>
      <c r="J150" s="230"/>
      <c r="K150" s="254"/>
    </row>
    <row r="151" spans="2:11" s="1" customFormat="1" ht="15" customHeight="1">
      <c r="B151" s="233"/>
      <c r="C151" s="258" t="s">
        <v>428</v>
      </c>
      <c r="D151" s="212"/>
      <c r="E151" s="212"/>
      <c r="F151" s="259" t="s">
        <v>425</v>
      </c>
      <c r="G151" s="212"/>
      <c r="H151" s="258" t="s">
        <v>465</v>
      </c>
      <c r="I151" s="258" t="s">
        <v>427</v>
      </c>
      <c r="J151" s="258">
        <v>120</v>
      </c>
      <c r="K151" s="254"/>
    </row>
    <row r="152" spans="2:11" s="1" customFormat="1" ht="15" customHeight="1">
      <c r="B152" s="233"/>
      <c r="C152" s="258" t="s">
        <v>474</v>
      </c>
      <c r="D152" s="212"/>
      <c r="E152" s="212"/>
      <c r="F152" s="259" t="s">
        <v>425</v>
      </c>
      <c r="G152" s="212"/>
      <c r="H152" s="258" t="s">
        <v>485</v>
      </c>
      <c r="I152" s="258" t="s">
        <v>427</v>
      </c>
      <c r="J152" s="258" t="s">
        <v>476</v>
      </c>
      <c r="K152" s="254"/>
    </row>
    <row r="153" spans="2:11" s="1" customFormat="1" ht="15" customHeight="1">
      <c r="B153" s="233"/>
      <c r="C153" s="258" t="s">
        <v>373</v>
      </c>
      <c r="D153" s="212"/>
      <c r="E153" s="212"/>
      <c r="F153" s="259" t="s">
        <v>425</v>
      </c>
      <c r="G153" s="212"/>
      <c r="H153" s="258" t="s">
        <v>486</v>
      </c>
      <c r="I153" s="258" t="s">
        <v>427</v>
      </c>
      <c r="J153" s="258" t="s">
        <v>476</v>
      </c>
      <c r="K153" s="254"/>
    </row>
    <row r="154" spans="2:11" s="1" customFormat="1" ht="15" customHeight="1">
      <c r="B154" s="233"/>
      <c r="C154" s="258" t="s">
        <v>430</v>
      </c>
      <c r="D154" s="212"/>
      <c r="E154" s="212"/>
      <c r="F154" s="259" t="s">
        <v>431</v>
      </c>
      <c r="G154" s="212"/>
      <c r="H154" s="258" t="s">
        <v>465</v>
      </c>
      <c r="I154" s="258" t="s">
        <v>427</v>
      </c>
      <c r="J154" s="258">
        <v>50</v>
      </c>
      <c r="K154" s="254"/>
    </row>
    <row r="155" spans="2:11" s="1" customFormat="1" ht="15" customHeight="1">
      <c r="B155" s="233"/>
      <c r="C155" s="258" t="s">
        <v>433</v>
      </c>
      <c r="D155" s="212"/>
      <c r="E155" s="212"/>
      <c r="F155" s="259" t="s">
        <v>425</v>
      </c>
      <c r="G155" s="212"/>
      <c r="H155" s="258" t="s">
        <v>465</v>
      </c>
      <c r="I155" s="258" t="s">
        <v>435</v>
      </c>
      <c r="J155" s="258"/>
      <c r="K155" s="254"/>
    </row>
    <row r="156" spans="2:11" s="1" customFormat="1" ht="15" customHeight="1">
      <c r="B156" s="233"/>
      <c r="C156" s="258" t="s">
        <v>444</v>
      </c>
      <c r="D156" s="212"/>
      <c r="E156" s="212"/>
      <c r="F156" s="259" t="s">
        <v>431</v>
      </c>
      <c r="G156" s="212"/>
      <c r="H156" s="258" t="s">
        <v>465</v>
      </c>
      <c r="I156" s="258" t="s">
        <v>427</v>
      </c>
      <c r="J156" s="258">
        <v>50</v>
      </c>
      <c r="K156" s="254"/>
    </row>
    <row r="157" spans="2:11" s="1" customFormat="1" ht="15" customHeight="1">
      <c r="B157" s="233"/>
      <c r="C157" s="258" t="s">
        <v>452</v>
      </c>
      <c r="D157" s="212"/>
      <c r="E157" s="212"/>
      <c r="F157" s="259" t="s">
        <v>431</v>
      </c>
      <c r="G157" s="212"/>
      <c r="H157" s="258" t="s">
        <v>465</v>
      </c>
      <c r="I157" s="258" t="s">
        <v>427</v>
      </c>
      <c r="J157" s="258">
        <v>50</v>
      </c>
      <c r="K157" s="254"/>
    </row>
    <row r="158" spans="2:11" s="1" customFormat="1" ht="15" customHeight="1">
      <c r="B158" s="233"/>
      <c r="C158" s="258" t="s">
        <v>450</v>
      </c>
      <c r="D158" s="212"/>
      <c r="E158" s="212"/>
      <c r="F158" s="259" t="s">
        <v>431</v>
      </c>
      <c r="G158" s="212"/>
      <c r="H158" s="258" t="s">
        <v>465</v>
      </c>
      <c r="I158" s="258" t="s">
        <v>427</v>
      </c>
      <c r="J158" s="258">
        <v>50</v>
      </c>
      <c r="K158" s="254"/>
    </row>
    <row r="159" spans="2:11" s="1" customFormat="1" ht="15" customHeight="1">
      <c r="B159" s="233"/>
      <c r="C159" s="258" t="s">
        <v>80</v>
      </c>
      <c r="D159" s="212"/>
      <c r="E159" s="212"/>
      <c r="F159" s="259" t="s">
        <v>425</v>
      </c>
      <c r="G159" s="212"/>
      <c r="H159" s="258" t="s">
        <v>487</v>
      </c>
      <c r="I159" s="258" t="s">
        <v>427</v>
      </c>
      <c r="J159" s="258" t="s">
        <v>488</v>
      </c>
      <c r="K159" s="254"/>
    </row>
    <row r="160" spans="2:11" s="1" customFormat="1" ht="15" customHeight="1">
      <c r="B160" s="233"/>
      <c r="C160" s="258" t="s">
        <v>489</v>
      </c>
      <c r="D160" s="212"/>
      <c r="E160" s="212"/>
      <c r="F160" s="259" t="s">
        <v>425</v>
      </c>
      <c r="G160" s="212"/>
      <c r="H160" s="258" t="s">
        <v>490</v>
      </c>
      <c r="I160" s="258" t="s">
        <v>460</v>
      </c>
      <c r="J160" s="258"/>
      <c r="K160" s="254"/>
    </row>
    <row r="161" spans="2:11" s="1" customFormat="1" ht="15" customHeight="1">
      <c r="B161" s="260"/>
      <c r="C161" s="242"/>
      <c r="D161" s="242"/>
      <c r="E161" s="242"/>
      <c r="F161" s="242"/>
      <c r="G161" s="242"/>
      <c r="H161" s="242"/>
      <c r="I161" s="242"/>
      <c r="J161" s="242"/>
      <c r="K161" s="261"/>
    </row>
    <row r="162" spans="2:11" s="1" customFormat="1" ht="18.75" customHeight="1">
      <c r="B162" s="209"/>
      <c r="C162" s="212"/>
      <c r="D162" s="212"/>
      <c r="E162" s="212"/>
      <c r="F162" s="232"/>
      <c r="G162" s="212"/>
      <c r="H162" s="212"/>
      <c r="I162" s="212"/>
      <c r="J162" s="212"/>
      <c r="K162" s="209"/>
    </row>
    <row r="163" spans="2:11" s="1" customFormat="1" ht="18.75" customHeight="1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spans="2:11" s="1" customFormat="1" ht="7.5" customHeight="1">
      <c r="B164" s="201"/>
      <c r="C164" s="202"/>
      <c r="D164" s="202"/>
      <c r="E164" s="202"/>
      <c r="F164" s="202"/>
      <c r="G164" s="202"/>
      <c r="H164" s="202"/>
      <c r="I164" s="202"/>
      <c r="J164" s="202"/>
      <c r="K164" s="203"/>
    </row>
    <row r="165" spans="2:11" s="1" customFormat="1" ht="45" customHeight="1">
      <c r="B165" s="204"/>
      <c r="C165" s="319" t="s">
        <v>491</v>
      </c>
      <c r="D165" s="319"/>
      <c r="E165" s="319"/>
      <c r="F165" s="319"/>
      <c r="G165" s="319"/>
      <c r="H165" s="319"/>
      <c r="I165" s="319"/>
      <c r="J165" s="319"/>
      <c r="K165" s="205"/>
    </row>
    <row r="166" spans="2:11" s="1" customFormat="1" ht="17.25" customHeight="1">
      <c r="B166" s="204"/>
      <c r="C166" s="225" t="s">
        <v>419</v>
      </c>
      <c r="D166" s="225"/>
      <c r="E166" s="225"/>
      <c r="F166" s="225" t="s">
        <v>420</v>
      </c>
      <c r="G166" s="262"/>
      <c r="H166" s="263" t="s">
        <v>52</v>
      </c>
      <c r="I166" s="263" t="s">
        <v>55</v>
      </c>
      <c r="J166" s="225" t="s">
        <v>421</v>
      </c>
      <c r="K166" s="205"/>
    </row>
    <row r="167" spans="2:11" s="1" customFormat="1" ht="17.25" customHeight="1">
      <c r="B167" s="206"/>
      <c r="C167" s="227" t="s">
        <v>422</v>
      </c>
      <c r="D167" s="227"/>
      <c r="E167" s="227"/>
      <c r="F167" s="228" t="s">
        <v>423</v>
      </c>
      <c r="G167" s="264"/>
      <c r="H167" s="265"/>
      <c r="I167" s="265"/>
      <c r="J167" s="227" t="s">
        <v>424</v>
      </c>
      <c r="K167" s="207"/>
    </row>
    <row r="168" spans="2:11" s="1" customFormat="1" ht="5.25" customHeight="1">
      <c r="B168" s="233"/>
      <c r="C168" s="230"/>
      <c r="D168" s="230"/>
      <c r="E168" s="230"/>
      <c r="F168" s="230"/>
      <c r="G168" s="231"/>
      <c r="H168" s="230"/>
      <c r="I168" s="230"/>
      <c r="J168" s="230"/>
      <c r="K168" s="254"/>
    </row>
    <row r="169" spans="2:11" s="1" customFormat="1" ht="15" customHeight="1">
      <c r="B169" s="233"/>
      <c r="C169" s="212" t="s">
        <v>428</v>
      </c>
      <c r="D169" s="212"/>
      <c r="E169" s="212"/>
      <c r="F169" s="232" t="s">
        <v>425</v>
      </c>
      <c r="G169" s="212"/>
      <c r="H169" s="212" t="s">
        <v>465</v>
      </c>
      <c r="I169" s="212" t="s">
        <v>427</v>
      </c>
      <c r="J169" s="212">
        <v>120</v>
      </c>
      <c r="K169" s="254"/>
    </row>
    <row r="170" spans="2:11" s="1" customFormat="1" ht="15" customHeight="1">
      <c r="B170" s="233"/>
      <c r="C170" s="212" t="s">
        <v>474</v>
      </c>
      <c r="D170" s="212"/>
      <c r="E170" s="212"/>
      <c r="F170" s="232" t="s">
        <v>425</v>
      </c>
      <c r="G170" s="212"/>
      <c r="H170" s="212" t="s">
        <v>475</v>
      </c>
      <c r="I170" s="212" t="s">
        <v>427</v>
      </c>
      <c r="J170" s="212" t="s">
        <v>476</v>
      </c>
      <c r="K170" s="254"/>
    </row>
    <row r="171" spans="2:11" s="1" customFormat="1" ht="15" customHeight="1">
      <c r="B171" s="233"/>
      <c r="C171" s="212" t="s">
        <v>373</v>
      </c>
      <c r="D171" s="212"/>
      <c r="E171" s="212"/>
      <c r="F171" s="232" t="s">
        <v>425</v>
      </c>
      <c r="G171" s="212"/>
      <c r="H171" s="212" t="s">
        <v>492</v>
      </c>
      <c r="I171" s="212" t="s">
        <v>427</v>
      </c>
      <c r="J171" s="212" t="s">
        <v>476</v>
      </c>
      <c r="K171" s="254"/>
    </row>
    <row r="172" spans="2:11" s="1" customFormat="1" ht="15" customHeight="1">
      <c r="B172" s="233"/>
      <c r="C172" s="212" t="s">
        <v>430</v>
      </c>
      <c r="D172" s="212"/>
      <c r="E172" s="212"/>
      <c r="F172" s="232" t="s">
        <v>431</v>
      </c>
      <c r="G172" s="212"/>
      <c r="H172" s="212" t="s">
        <v>492</v>
      </c>
      <c r="I172" s="212" t="s">
        <v>427</v>
      </c>
      <c r="J172" s="212">
        <v>50</v>
      </c>
      <c r="K172" s="254"/>
    </row>
    <row r="173" spans="2:11" s="1" customFormat="1" ht="15" customHeight="1">
      <c r="B173" s="233"/>
      <c r="C173" s="212" t="s">
        <v>433</v>
      </c>
      <c r="D173" s="212"/>
      <c r="E173" s="212"/>
      <c r="F173" s="232" t="s">
        <v>425</v>
      </c>
      <c r="G173" s="212"/>
      <c r="H173" s="212" t="s">
        <v>492</v>
      </c>
      <c r="I173" s="212" t="s">
        <v>435</v>
      </c>
      <c r="J173" s="212"/>
      <c r="K173" s="254"/>
    </row>
    <row r="174" spans="2:11" s="1" customFormat="1" ht="15" customHeight="1">
      <c r="B174" s="233"/>
      <c r="C174" s="212" t="s">
        <v>444</v>
      </c>
      <c r="D174" s="212"/>
      <c r="E174" s="212"/>
      <c r="F174" s="232" t="s">
        <v>431</v>
      </c>
      <c r="G174" s="212"/>
      <c r="H174" s="212" t="s">
        <v>492</v>
      </c>
      <c r="I174" s="212" t="s">
        <v>427</v>
      </c>
      <c r="J174" s="212">
        <v>50</v>
      </c>
      <c r="K174" s="254"/>
    </row>
    <row r="175" spans="2:11" s="1" customFormat="1" ht="15" customHeight="1">
      <c r="B175" s="233"/>
      <c r="C175" s="212" t="s">
        <v>452</v>
      </c>
      <c r="D175" s="212"/>
      <c r="E175" s="212"/>
      <c r="F175" s="232" t="s">
        <v>431</v>
      </c>
      <c r="G175" s="212"/>
      <c r="H175" s="212" t="s">
        <v>492</v>
      </c>
      <c r="I175" s="212" t="s">
        <v>427</v>
      </c>
      <c r="J175" s="212">
        <v>50</v>
      </c>
      <c r="K175" s="254"/>
    </row>
    <row r="176" spans="2:11" s="1" customFormat="1" ht="15" customHeight="1">
      <c r="B176" s="233"/>
      <c r="C176" s="212" t="s">
        <v>450</v>
      </c>
      <c r="D176" s="212"/>
      <c r="E176" s="212"/>
      <c r="F176" s="232" t="s">
        <v>431</v>
      </c>
      <c r="G176" s="212"/>
      <c r="H176" s="212" t="s">
        <v>492</v>
      </c>
      <c r="I176" s="212" t="s">
        <v>427</v>
      </c>
      <c r="J176" s="212">
        <v>50</v>
      </c>
      <c r="K176" s="254"/>
    </row>
    <row r="177" spans="2:11" s="1" customFormat="1" ht="15" customHeight="1">
      <c r="B177" s="233"/>
      <c r="C177" s="212" t="s">
        <v>95</v>
      </c>
      <c r="D177" s="212"/>
      <c r="E177" s="212"/>
      <c r="F177" s="232" t="s">
        <v>425</v>
      </c>
      <c r="G177" s="212"/>
      <c r="H177" s="212" t="s">
        <v>493</v>
      </c>
      <c r="I177" s="212" t="s">
        <v>494</v>
      </c>
      <c r="J177" s="212"/>
      <c r="K177" s="254"/>
    </row>
    <row r="178" spans="2:11" s="1" customFormat="1" ht="15" customHeight="1">
      <c r="B178" s="233"/>
      <c r="C178" s="212" t="s">
        <v>55</v>
      </c>
      <c r="D178" s="212"/>
      <c r="E178" s="212"/>
      <c r="F178" s="232" t="s">
        <v>425</v>
      </c>
      <c r="G178" s="212"/>
      <c r="H178" s="212" t="s">
        <v>495</v>
      </c>
      <c r="I178" s="212" t="s">
        <v>496</v>
      </c>
      <c r="J178" s="212">
        <v>1</v>
      </c>
      <c r="K178" s="254"/>
    </row>
    <row r="179" spans="2:11" s="1" customFormat="1" ht="15" customHeight="1">
      <c r="B179" s="233"/>
      <c r="C179" s="212" t="s">
        <v>51</v>
      </c>
      <c r="D179" s="212"/>
      <c r="E179" s="212"/>
      <c r="F179" s="232" t="s">
        <v>425</v>
      </c>
      <c r="G179" s="212"/>
      <c r="H179" s="212" t="s">
        <v>497</v>
      </c>
      <c r="I179" s="212" t="s">
        <v>427</v>
      </c>
      <c r="J179" s="212">
        <v>20</v>
      </c>
      <c r="K179" s="254"/>
    </row>
    <row r="180" spans="2:11" s="1" customFormat="1" ht="15" customHeight="1">
      <c r="B180" s="233"/>
      <c r="C180" s="212" t="s">
        <v>52</v>
      </c>
      <c r="D180" s="212"/>
      <c r="E180" s="212"/>
      <c r="F180" s="232" t="s">
        <v>425</v>
      </c>
      <c r="G180" s="212"/>
      <c r="H180" s="212" t="s">
        <v>498</v>
      </c>
      <c r="I180" s="212" t="s">
        <v>427</v>
      </c>
      <c r="J180" s="212">
        <v>255</v>
      </c>
      <c r="K180" s="254"/>
    </row>
    <row r="181" spans="2:11" s="1" customFormat="1" ht="15" customHeight="1">
      <c r="B181" s="233"/>
      <c r="C181" s="212" t="s">
        <v>96</v>
      </c>
      <c r="D181" s="212"/>
      <c r="E181" s="212"/>
      <c r="F181" s="232" t="s">
        <v>425</v>
      </c>
      <c r="G181" s="212"/>
      <c r="H181" s="212" t="s">
        <v>389</v>
      </c>
      <c r="I181" s="212" t="s">
        <v>427</v>
      </c>
      <c r="J181" s="212">
        <v>10</v>
      </c>
      <c r="K181" s="254"/>
    </row>
    <row r="182" spans="2:11" s="1" customFormat="1" ht="15" customHeight="1">
      <c r="B182" s="233"/>
      <c r="C182" s="212" t="s">
        <v>97</v>
      </c>
      <c r="D182" s="212"/>
      <c r="E182" s="212"/>
      <c r="F182" s="232" t="s">
        <v>425</v>
      </c>
      <c r="G182" s="212"/>
      <c r="H182" s="212" t="s">
        <v>499</v>
      </c>
      <c r="I182" s="212" t="s">
        <v>460</v>
      </c>
      <c r="J182" s="212"/>
      <c r="K182" s="254"/>
    </row>
    <row r="183" spans="2:11" s="1" customFormat="1" ht="15" customHeight="1">
      <c r="B183" s="233"/>
      <c r="C183" s="212" t="s">
        <v>500</v>
      </c>
      <c r="D183" s="212"/>
      <c r="E183" s="212"/>
      <c r="F183" s="232" t="s">
        <v>425</v>
      </c>
      <c r="G183" s="212"/>
      <c r="H183" s="212" t="s">
        <v>501</v>
      </c>
      <c r="I183" s="212" t="s">
        <v>460</v>
      </c>
      <c r="J183" s="212"/>
      <c r="K183" s="254"/>
    </row>
    <row r="184" spans="2:11" s="1" customFormat="1" ht="15" customHeight="1">
      <c r="B184" s="233"/>
      <c r="C184" s="212" t="s">
        <v>489</v>
      </c>
      <c r="D184" s="212"/>
      <c r="E184" s="212"/>
      <c r="F184" s="232" t="s">
        <v>425</v>
      </c>
      <c r="G184" s="212"/>
      <c r="H184" s="212" t="s">
        <v>502</v>
      </c>
      <c r="I184" s="212" t="s">
        <v>460</v>
      </c>
      <c r="J184" s="212"/>
      <c r="K184" s="254"/>
    </row>
    <row r="185" spans="2:11" s="1" customFormat="1" ht="15" customHeight="1">
      <c r="B185" s="233"/>
      <c r="C185" s="212" t="s">
        <v>99</v>
      </c>
      <c r="D185" s="212"/>
      <c r="E185" s="212"/>
      <c r="F185" s="232" t="s">
        <v>431</v>
      </c>
      <c r="G185" s="212"/>
      <c r="H185" s="212" t="s">
        <v>503</v>
      </c>
      <c r="I185" s="212" t="s">
        <v>427</v>
      </c>
      <c r="J185" s="212">
        <v>50</v>
      </c>
      <c r="K185" s="254"/>
    </row>
    <row r="186" spans="2:11" s="1" customFormat="1" ht="15" customHeight="1">
      <c r="B186" s="233"/>
      <c r="C186" s="212" t="s">
        <v>504</v>
      </c>
      <c r="D186" s="212"/>
      <c r="E186" s="212"/>
      <c r="F186" s="232" t="s">
        <v>431</v>
      </c>
      <c r="G186" s="212"/>
      <c r="H186" s="212" t="s">
        <v>505</v>
      </c>
      <c r="I186" s="212" t="s">
        <v>506</v>
      </c>
      <c r="J186" s="212"/>
      <c r="K186" s="254"/>
    </row>
    <row r="187" spans="2:11" s="1" customFormat="1" ht="15" customHeight="1">
      <c r="B187" s="233"/>
      <c r="C187" s="212" t="s">
        <v>507</v>
      </c>
      <c r="D187" s="212"/>
      <c r="E187" s="212"/>
      <c r="F187" s="232" t="s">
        <v>431</v>
      </c>
      <c r="G187" s="212"/>
      <c r="H187" s="212" t="s">
        <v>508</v>
      </c>
      <c r="I187" s="212" t="s">
        <v>506</v>
      </c>
      <c r="J187" s="212"/>
      <c r="K187" s="254"/>
    </row>
    <row r="188" spans="2:11" s="1" customFormat="1" ht="15" customHeight="1">
      <c r="B188" s="233"/>
      <c r="C188" s="212" t="s">
        <v>509</v>
      </c>
      <c r="D188" s="212"/>
      <c r="E188" s="212"/>
      <c r="F188" s="232" t="s">
        <v>431</v>
      </c>
      <c r="G188" s="212"/>
      <c r="H188" s="212" t="s">
        <v>510</v>
      </c>
      <c r="I188" s="212" t="s">
        <v>506</v>
      </c>
      <c r="J188" s="212"/>
      <c r="K188" s="254"/>
    </row>
    <row r="189" spans="2:11" s="1" customFormat="1" ht="15" customHeight="1">
      <c r="B189" s="233"/>
      <c r="C189" s="266" t="s">
        <v>511</v>
      </c>
      <c r="D189" s="212"/>
      <c r="E189" s="212"/>
      <c r="F189" s="232" t="s">
        <v>431</v>
      </c>
      <c r="G189" s="212"/>
      <c r="H189" s="212" t="s">
        <v>512</v>
      </c>
      <c r="I189" s="212" t="s">
        <v>513</v>
      </c>
      <c r="J189" s="267" t="s">
        <v>514</v>
      </c>
      <c r="K189" s="254"/>
    </row>
    <row r="190" spans="2:11" s="1" customFormat="1" ht="15" customHeight="1">
      <c r="B190" s="233"/>
      <c r="C190" s="218" t="s">
        <v>40</v>
      </c>
      <c r="D190" s="212"/>
      <c r="E190" s="212"/>
      <c r="F190" s="232" t="s">
        <v>425</v>
      </c>
      <c r="G190" s="212"/>
      <c r="H190" s="209" t="s">
        <v>515</v>
      </c>
      <c r="I190" s="212" t="s">
        <v>516</v>
      </c>
      <c r="J190" s="212"/>
      <c r="K190" s="254"/>
    </row>
    <row r="191" spans="2:11" s="1" customFormat="1" ht="15" customHeight="1">
      <c r="B191" s="233"/>
      <c r="C191" s="218" t="s">
        <v>517</v>
      </c>
      <c r="D191" s="212"/>
      <c r="E191" s="212"/>
      <c r="F191" s="232" t="s">
        <v>425</v>
      </c>
      <c r="G191" s="212"/>
      <c r="H191" s="212" t="s">
        <v>518</v>
      </c>
      <c r="I191" s="212" t="s">
        <v>460</v>
      </c>
      <c r="J191" s="212"/>
      <c r="K191" s="254"/>
    </row>
    <row r="192" spans="2:11" s="1" customFormat="1" ht="15" customHeight="1">
      <c r="B192" s="233"/>
      <c r="C192" s="218" t="s">
        <v>519</v>
      </c>
      <c r="D192" s="212"/>
      <c r="E192" s="212"/>
      <c r="F192" s="232" t="s">
        <v>425</v>
      </c>
      <c r="G192" s="212"/>
      <c r="H192" s="212" t="s">
        <v>520</v>
      </c>
      <c r="I192" s="212" t="s">
        <v>460</v>
      </c>
      <c r="J192" s="212"/>
      <c r="K192" s="254"/>
    </row>
    <row r="193" spans="2:11" s="1" customFormat="1" ht="15" customHeight="1">
      <c r="B193" s="233"/>
      <c r="C193" s="218" t="s">
        <v>521</v>
      </c>
      <c r="D193" s="212"/>
      <c r="E193" s="212"/>
      <c r="F193" s="232" t="s">
        <v>431</v>
      </c>
      <c r="G193" s="212"/>
      <c r="H193" s="212" t="s">
        <v>522</v>
      </c>
      <c r="I193" s="212" t="s">
        <v>460</v>
      </c>
      <c r="J193" s="212"/>
      <c r="K193" s="254"/>
    </row>
    <row r="194" spans="2:11" s="1" customFormat="1" ht="15" customHeight="1">
      <c r="B194" s="260"/>
      <c r="C194" s="268"/>
      <c r="D194" s="242"/>
      <c r="E194" s="242"/>
      <c r="F194" s="242"/>
      <c r="G194" s="242"/>
      <c r="H194" s="242"/>
      <c r="I194" s="242"/>
      <c r="J194" s="242"/>
      <c r="K194" s="261"/>
    </row>
    <row r="195" spans="2:11" s="1" customFormat="1" ht="18.75" customHeight="1">
      <c r="B195" s="209"/>
      <c r="C195" s="212"/>
      <c r="D195" s="212"/>
      <c r="E195" s="212"/>
      <c r="F195" s="232"/>
      <c r="G195" s="212"/>
      <c r="H195" s="212"/>
      <c r="I195" s="212"/>
      <c r="J195" s="212"/>
      <c r="K195" s="209"/>
    </row>
    <row r="196" spans="2:11" s="1" customFormat="1" ht="18.75" customHeight="1">
      <c r="B196" s="209"/>
      <c r="C196" s="212"/>
      <c r="D196" s="212"/>
      <c r="E196" s="212"/>
      <c r="F196" s="232"/>
      <c r="G196" s="212"/>
      <c r="H196" s="212"/>
      <c r="I196" s="212"/>
      <c r="J196" s="212"/>
      <c r="K196" s="209"/>
    </row>
    <row r="197" spans="2:11" s="1" customFormat="1" ht="18.75" customHeight="1">
      <c r="B197" s="219"/>
      <c r="C197" s="219"/>
      <c r="D197" s="219"/>
      <c r="E197" s="219"/>
      <c r="F197" s="219"/>
      <c r="G197" s="219"/>
      <c r="H197" s="219"/>
      <c r="I197" s="219"/>
      <c r="J197" s="219"/>
      <c r="K197" s="219"/>
    </row>
    <row r="198" spans="2:11" s="1" customFormat="1" ht="12">
      <c r="B198" s="201"/>
      <c r="C198" s="202"/>
      <c r="D198" s="202"/>
      <c r="E198" s="202"/>
      <c r="F198" s="202"/>
      <c r="G198" s="202"/>
      <c r="H198" s="202"/>
      <c r="I198" s="202"/>
      <c r="J198" s="202"/>
      <c r="K198" s="203"/>
    </row>
    <row r="199" spans="2:11" s="1" customFormat="1" ht="20.5">
      <c r="B199" s="204"/>
      <c r="C199" s="319" t="s">
        <v>523</v>
      </c>
      <c r="D199" s="319"/>
      <c r="E199" s="319"/>
      <c r="F199" s="319"/>
      <c r="G199" s="319"/>
      <c r="H199" s="319"/>
      <c r="I199" s="319"/>
      <c r="J199" s="319"/>
      <c r="K199" s="205"/>
    </row>
    <row r="200" spans="2:11" s="1" customFormat="1" ht="25.5" customHeight="1">
      <c r="B200" s="204"/>
      <c r="C200" s="269" t="s">
        <v>524</v>
      </c>
      <c r="D200" s="269"/>
      <c r="E200" s="269"/>
      <c r="F200" s="269" t="s">
        <v>525</v>
      </c>
      <c r="G200" s="270"/>
      <c r="H200" s="320" t="s">
        <v>526</v>
      </c>
      <c r="I200" s="320"/>
      <c r="J200" s="320"/>
      <c r="K200" s="205"/>
    </row>
    <row r="201" spans="2:11" s="1" customFormat="1" ht="5.25" customHeight="1">
      <c r="B201" s="233"/>
      <c r="C201" s="230"/>
      <c r="D201" s="230"/>
      <c r="E201" s="230"/>
      <c r="F201" s="230"/>
      <c r="G201" s="212"/>
      <c r="H201" s="230"/>
      <c r="I201" s="230"/>
      <c r="J201" s="230"/>
      <c r="K201" s="254"/>
    </row>
    <row r="202" spans="2:11" s="1" customFormat="1" ht="15" customHeight="1">
      <c r="B202" s="233"/>
      <c r="C202" s="212" t="s">
        <v>516</v>
      </c>
      <c r="D202" s="212"/>
      <c r="E202" s="212"/>
      <c r="F202" s="232" t="s">
        <v>41</v>
      </c>
      <c r="G202" s="212"/>
      <c r="H202" s="321" t="s">
        <v>527</v>
      </c>
      <c r="I202" s="321"/>
      <c r="J202" s="321"/>
      <c r="K202" s="254"/>
    </row>
    <row r="203" spans="2:11" s="1" customFormat="1" ht="15" customHeight="1">
      <c r="B203" s="233"/>
      <c r="C203" s="239"/>
      <c r="D203" s="212"/>
      <c r="E203" s="212"/>
      <c r="F203" s="232" t="s">
        <v>42</v>
      </c>
      <c r="G203" s="212"/>
      <c r="H203" s="321" t="s">
        <v>528</v>
      </c>
      <c r="I203" s="321"/>
      <c r="J203" s="321"/>
      <c r="K203" s="254"/>
    </row>
    <row r="204" spans="2:11" s="1" customFormat="1" ht="15" customHeight="1">
      <c r="B204" s="233"/>
      <c r="C204" s="239"/>
      <c r="D204" s="212"/>
      <c r="E204" s="212"/>
      <c r="F204" s="232" t="s">
        <v>45</v>
      </c>
      <c r="G204" s="212"/>
      <c r="H204" s="321" t="s">
        <v>529</v>
      </c>
      <c r="I204" s="321"/>
      <c r="J204" s="321"/>
      <c r="K204" s="254"/>
    </row>
    <row r="205" spans="2:11" s="1" customFormat="1" ht="15" customHeight="1">
      <c r="B205" s="233"/>
      <c r="C205" s="212"/>
      <c r="D205" s="212"/>
      <c r="E205" s="212"/>
      <c r="F205" s="232" t="s">
        <v>43</v>
      </c>
      <c r="G205" s="212"/>
      <c r="H205" s="321" t="s">
        <v>530</v>
      </c>
      <c r="I205" s="321"/>
      <c r="J205" s="321"/>
      <c r="K205" s="254"/>
    </row>
    <row r="206" spans="2:11" s="1" customFormat="1" ht="15" customHeight="1">
      <c r="B206" s="233"/>
      <c r="C206" s="212"/>
      <c r="D206" s="212"/>
      <c r="E206" s="212"/>
      <c r="F206" s="232" t="s">
        <v>44</v>
      </c>
      <c r="G206" s="212"/>
      <c r="H206" s="321" t="s">
        <v>531</v>
      </c>
      <c r="I206" s="321"/>
      <c r="J206" s="321"/>
      <c r="K206" s="254"/>
    </row>
    <row r="207" spans="2:11" s="1" customFormat="1" ht="15" customHeight="1">
      <c r="B207" s="233"/>
      <c r="C207" s="212"/>
      <c r="D207" s="212"/>
      <c r="E207" s="212"/>
      <c r="F207" s="232"/>
      <c r="G207" s="212"/>
      <c r="H207" s="212"/>
      <c r="I207" s="212"/>
      <c r="J207" s="212"/>
      <c r="K207" s="254"/>
    </row>
    <row r="208" spans="2:11" s="1" customFormat="1" ht="15" customHeight="1">
      <c r="B208" s="233"/>
      <c r="C208" s="212" t="s">
        <v>472</v>
      </c>
      <c r="D208" s="212"/>
      <c r="E208" s="212"/>
      <c r="F208" s="232" t="s">
        <v>74</v>
      </c>
      <c r="G208" s="212"/>
      <c r="H208" s="321" t="s">
        <v>532</v>
      </c>
      <c r="I208" s="321"/>
      <c r="J208" s="321"/>
      <c r="K208" s="254"/>
    </row>
    <row r="209" spans="2:11" s="1" customFormat="1" ht="15" customHeight="1">
      <c r="B209" s="233"/>
      <c r="C209" s="239"/>
      <c r="D209" s="212"/>
      <c r="E209" s="212"/>
      <c r="F209" s="232" t="s">
        <v>369</v>
      </c>
      <c r="G209" s="212"/>
      <c r="H209" s="321" t="s">
        <v>370</v>
      </c>
      <c r="I209" s="321"/>
      <c r="J209" s="321"/>
      <c r="K209" s="254"/>
    </row>
    <row r="210" spans="2:11" s="1" customFormat="1" ht="15" customHeight="1">
      <c r="B210" s="233"/>
      <c r="C210" s="212"/>
      <c r="D210" s="212"/>
      <c r="E210" s="212"/>
      <c r="F210" s="232" t="s">
        <v>367</v>
      </c>
      <c r="G210" s="212"/>
      <c r="H210" s="321" t="s">
        <v>533</v>
      </c>
      <c r="I210" s="321"/>
      <c r="J210" s="321"/>
      <c r="K210" s="254"/>
    </row>
    <row r="211" spans="2:11" s="1" customFormat="1" ht="15" customHeight="1">
      <c r="B211" s="271"/>
      <c r="C211" s="239"/>
      <c r="D211" s="239"/>
      <c r="E211" s="239"/>
      <c r="F211" s="232" t="s">
        <v>371</v>
      </c>
      <c r="G211" s="218"/>
      <c r="H211" s="322" t="s">
        <v>372</v>
      </c>
      <c r="I211" s="322"/>
      <c r="J211" s="322"/>
      <c r="K211" s="272"/>
    </row>
    <row r="212" spans="2:11" s="1" customFormat="1" ht="15" customHeight="1">
      <c r="B212" s="271"/>
      <c r="C212" s="239"/>
      <c r="D212" s="239"/>
      <c r="E212" s="239"/>
      <c r="F212" s="232" t="s">
        <v>324</v>
      </c>
      <c r="G212" s="218"/>
      <c r="H212" s="322" t="s">
        <v>534</v>
      </c>
      <c r="I212" s="322"/>
      <c r="J212" s="322"/>
      <c r="K212" s="272"/>
    </row>
    <row r="213" spans="2:11" s="1" customFormat="1" ht="15" customHeight="1">
      <c r="B213" s="271"/>
      <c r="C213" s="239"/>
      <c r="D213" s="239"/>
      <c r="E213" s="239"/>
      <c r="F213" s="273"/>
      <c r="G213" s="218"/>
      <c r="H213" s="274"/>
      <c r="I213" s="274"/>
      <c r="J213" s="274"/>
      <c r="K213" s="272"/>
    </row>
    <row r="214" spans="2:11" s="1" customFormat="1" ht="15" customHeight="1">
      <c r="B214" s="271"/>
      <c r="C214" s="212" t="s">
        <v>496</v>
      </c>
      <c r="D214" s="239"/>
      <c r="E214" s="239"/>
      <c r="F214" s="232">
        <v>1</v>
      </c>
      <c r="G214" s="218"/>
      <c r="H214" s="322" t="s">
        <v>535</v>
      </c>
      <c r="I214" s="322"/>
      <c r="J214" s="322"/>
      <c r="K214" s="272"/>
    </row>
    <row r="215" spans="2:11" s="1" customFormat="1" ht="15" customHeight="1">
      <c r="B215" s="271"/>
      <c r="C215" s="239"/>
      <c r="D215" s="239"/>
      <c r="E215" s="239"/>
      <c r="F215" s="232">
        <v>2</v>
      </c>
      <c r="G215" s="218"/>
      <c r="H215" s="322" t="s">
        <v>536</v>
      </c>
      <c r="I215" s="322"/>
      <c r="J215" s="322"/>
      <c r="K215" s="272"/>
    </row>
    <row r="216" spans="2:11" s="1" customFormat="1" ht="15" customHeight="1">
      <c r="B216" s="271"/>
      <c r="C216" s="239"/>
      <c r="D216" s="239"/>
      <c r="E216" s="239"/>
      <c r="F216" s="232">
        <v>3</v>
      </c>
      <c r="G216" s="218"/>
      <c r="H216" s="322" t="s">
        <v>537</v>
      </c>
      <c r="I216" s="322"/>
      <c r="J216" s="322"/>
      <c r="K216" s="272"/>
    </row>
    <row r="217" spans="2:11" s="1" customFormat="1" ht="15" customHeight="1">
      <c r="B217" s="271"/>
      <c r="C217" s="239"/>
      <c r="D217" s="239"/>
      <c r="E217" s="239"/>
      <c r="F217" s="232">
        <v>4</v>
      </c>
      <c r="G217" s="218"/>
      <c r="H217" s="322" t="s">
        <v>538</v>
      </c>
      <c r="I217" s="322"/>
      <c r="J217" s="322"/>
      <c r="K217" s="272"/>
    </row>
    <row r="218" spans="2:11" s="1" customFormat="1" ht="12.75" customHeight="1">
      <c r="B218" s="275"/>
      <c r="C218" s="276"/>
      <c r="D218" s="276"/>
      <c r="E218" s="276"/>
      <c r="F218" s="276"/>
      <c r="G218" s="276"/>
      <c r="H218" s="276"/>
      <c r="I218" s="276"/>
      <c r="J218" s="276"/>
      <c r="K218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21-15 - ZPEVNĚNÉ PLOCHY -...</vt:lpstr>
      <vt:lpstr>Pokyny pro vyplnění</vt:lpstr>
      <vt:lpstr>'21-15 - ZPEVNĚNÉ PLOCHY -...'!Názvy_tisku</vt:lpstr>
      <vt:lpstr>'Rekapitulace stavby'!Názvy_tisku</vt:lpstr>
      <vt:lpstr>'21-15 - ZPEVNĚNÉ PLOCHY -...'!Oblast_tisku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DESKTOP-T7NAO22\dell</dc:creator>
  <cp:lastModifiedBy>Jiří Trávníček</cp:lastModifiedBy>
  <dcterms:created xsi:type="dcterms:W3CDTF">2021-05-02T13:44:27Z</dcterms:created>
  <dcterms:modified xsi:type="dcterms:W3CDTF">2021-05-03T06:54:01Z</dcterms:modified>
</cp:coreProperties>
</file>